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30" tabRatio="755" activeTab="6"/>
  </bookViews>
  <sheets>
    <sheet name="Single" sheetId="1" r:id="rId1"/>
    <sheet name="Single Final" sheetId="2" r:id="rId2"/>
    <sheet name="Doubles" sheetId="3" r:id="rId3"/>
    <sheet name="Doubles Final" sheetId="4" r:id="rId4"/>
    <sheet name="Teams" sheetId="5" r:id="rId5"/>
    <sheet name="Teams Final" sheetId="6" r:id="rId6"/>
    <sheet name="All Event" sheetId="7" r:id="rId7"/>
    <sheet name="Masters" sheetId="8" r:id="rId8"/>
    <sheet name="FINAL SCORE" sheetId="9" r:id="rId9"/>
    <sheet name="páros" sheetId="10" state="hidden" r:id="rId10"/>
    <sheet name="munka" sheetId="11" state="hidden" r:id="rId11"/>
  </sheets>
  <definedNames/>
  <calcPr fullCalcOnLoad="1"/>
</workbook>
</file>

<file path=xl/sharedStrings.xml><?xml version="1.0" encoding="utf-8"?>
<sst xmlns="http://schemas.openxmlformats.org/spreadsheetml/2006/main" count="1693" uniqueCount="256">
  <si>
    <t>Squad</t>
  </si>
  <si>
    <t>Name</t>
  </si>
  <si>
    <t>Country</t>
  </si>
  <si>
    <t>G1</t>
  </si>
  <si>
    <t>G2</t>
  </si>
  <si>
    <t>G3</t>
  </si>
  <si>
    <t>G4</t>
  </si>
  <si>
    <t>G5</t>
  </si>
  <si>
    <t>G6</t>
  </si>
  <si>
    <t>HDCP-Women</t>
  </si>
  <si>
    <t>HDCP-Age</t>
  </si>
  <si>
    <t>Total Pins</t>
  </si>
  <si>
    <t>Average</t>
  </si>
  <si>
    <t>All Event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</si>
  <si>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</si>
  <si>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</si>
  <si>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</si>
  <si>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</si>
  <si>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</si>
  <si>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</si>
  <si>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</si>
  <si>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</si>
  <si>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</si>
  <si>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</si>
  <si>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</si>
  <si>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</si>
  <si>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</si>
  <si>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</si>
  <si>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</si>
  <si>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</si>
  <si>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</si>
  <si>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</si>
  <si>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</si>
  <si>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</si>
  <si>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</si>
  <si>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</si>
  <si>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</si>
  <si>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</si>
  <si>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</si>
  <si>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</si>
  <si>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</si>
  <si>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</si>
  <si>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</si>
  <si>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</si>
  <si>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</si>
  <si>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</si>
  <si>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</si>
  <si>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</si>
  <si>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</si>
  <si>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</si>
  <si>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</si>
  <si>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</si>
  <si>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</si>
  <si>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</si>
  <si>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</si>
  <si>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</si>
  <si>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</si>
  <si>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</si>
  <si>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</si>
  <si>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</si>
  <si>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</si>
  <si>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</si>
  <si>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</si>
  <si>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</si>
  <si>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</si>
  <si>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</si>
  <si>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</si>
  <si>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</si>
  <si>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</si>
  <si>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</si>
  <si>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</si>
  <si>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</si>
  <si>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</si>
  <si>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</si>
  <si>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</si>
  <si>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</si>
  <si>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</si>
  <si>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</si>
  <si>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</si>
  <si>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</si>
  <si>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</si>
  <si>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</si>
  <si>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</si>
  <si>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</si>
  <si>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</si>
  <si>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</si>
  <si>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</si>
  <si>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</si>
  <si>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</si>
  <si>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</si>
  <si>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</si>
  <si>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</si>
  <si>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</si>
  <si>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</si>
  <si>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</si>
  <si>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</si>
  <si>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</si>
  <si>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</si>
  <si>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</si>
  <si>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</si>
  <si>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</si>
  <si>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</si>
  <si>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</si>
  <si>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</si>
  <si>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Total Pins Doubles</t>
  </si>
  <si>
    <t>Average Doubles</t>
  </si>
  <si>
    <t>Total Pins Teams</t>
  </si>
  <si>
    <t>Average Teams</t>
  </si>
  <si>
    <t>Martin József</t>
  </si>
  <si>
    <t>Zámbó Gábor</t>
  </si>
  <si>
    <t>Tóth Zoltán</t>
  </si>
  <si>
    <t>Gyomai László</t>
  </si>
  <si>
    <t>Kapronczay Magdi</t>
  </si>
  <si>
    <t>Hegedűs Ferenc</t>
  </si>
  <si>
    <t>Tarnawa István</t>
  </si>
  <si>
    <t>Skobrics Zoltán</t>
  </si>
  <si>
    <t>Matics Emil Tibor</t>
  </si>
  <si>
    <t>Best game Women:</t>
  </si>
  <si>
    <t>Best game Men:</t>
  </si>
  <si>
    <t>Hegedűs Éva</t>
  </si>
  <si>
    <t>Hossóné Béres Éva</t>
  </si>
  <si>
    <t>HUN</t>
  </si>
  <si>
    <t>CZE</t>
  </si>
  <si>
    <t>A1</t>
  </si>
  <si>
    <t>B1</t>
  </si>
  <si>
    <t>A2</t>
  </si>
  <si>
    <t>B2</t>
  </si>
  <si>
    <t xml:space="preserve"> ∑  HDCP-Age</t>
  </si>
  <si>
    <t>∑  HDCP-Age</t>
  </si>
  <si>
    <r>
      <t>∑</t>
    </r>
    <r>
      <rPr>
        <b/>
        <sz val="10.25"/>
        <color indexed="9"/>
        <rFont val="Calibri"/>
        <family val="2"/>
      </rPr>
      <t xml:space="preserve">   </t>
    </r>
    <r>
      <rPr>
        <b/>
        <sz val="11"/>
        <color indexed="9"/>
        <rFont val="Calibri"/>
        <family val="2"/>
      </rPr>
      <t>HDCP-Age</t>
    </r>
  </si>
  <si>
    <t>MASTER 1/8 FINAL</t>
  </si>
  <si>
    <t>MASTER 1/4 FINAL</t>
  </si>
  <si>
    <t>MASTER 1/2 FINAL</t>
  </si>
  <si>
    <t>H1</t>
  </si>
  <si>
    <t>D1</t>
  </si>
  <si>
    <t>E1</t>
  </si>
  <si>
    <t>C1</t>
  </si>
  <si>
    <t>F1</t>
  </si>
  <si>
    <t>A-H1</t>
  </si>
  <si>
    <t>D-E1</t>
  </si>
  <si>
    <t>C-F1</t>
  </si>
  <si>
    <t>B-G1</t>
  </si>
  <si>
    <t>MASTER FINAL</t>
  </si>
  <si>
    <t>I.-1</t>
  </si>
  <si>
    <t>II.-1</t>
  </si>
  <si>
    <t>I.-2</t>
  </si>
  <si>
    <t>II.-2.</t>
  </si>
  <si>
    <t>Boi Csaba</t>
  </si>
  <si>
    <t>Fűrészné Marika</t>
  </si>
  <si>
    <t xml:space="preserve">Horváth Nándor </t>
  </si>
  <si>
    <t>Lubi Zoltán</t>
  </si>
  <si>
    <t>Radvánszki Zsolt</t>
  </si>
  <si>
    <t xml:space="preserve">Sallai Mátyás </t>
  </si>
  <si>
    <t>Tóth Ágnes</t>
  </si>
  <si>
    <t>Bódis György id.</t>
  </si>
  <si>
    <t>Buka Anikó</t>
  </si>
  <si>
    <t>SVK</t>
  </si>
  <si>
    <t>Grebelny Viktor</t>
  </si>
  <si>
    <t>UKR</t>
  </si>
  <si>
    <t>Havas Sándor dr.</t>
  </si>
  <si>
    <t>Paál László</t>
  </si>
  <si>
    <t>Szőke Viktor dr.</t>
  </si>
  <si>
    <t>Végh László</t>
  </si>
  <si>
    <t>Brokeš František</t>
  </si>
  <si>
    <t>Brokešová Anna</t>
  </si>
  <si>
    <t>Debnár Ján</t>
  </si>
  <si>
    <t>Graus Karol</t>
  </si>
  <si>
    <t>Havlíček Zdeněk</t>
  </si>
  <si>
    <t>Hoos Andrej</t>
  </si>
  <si>
    <t>Jurinyi Ľudovít</t>
  </si>
  <si>
    <t>Kečkéš Pavol</t>
  </si>
  <si>
    <t>Kuziel František</t>
  </si>
  <si>
    <t>Nejezchleba Standa</t>
  </si>
  <si>
    <t>Polívka Dalibor</t>
  </si>
  <si>
    <t>Soušek Milan</t>
  </si>
  <si>
    <t>Šovčík Ondrej</t>
  </si>
  <si>
    <t>Zoričák Anton</t>
  </si>
  <si>
    <t>Zoričák Rudolf</t>
  </si>
  <si>
    <t>Víg Géza</t>
  </si>
  <si>
    <t>Horváth Sarolta</t>
  </si>
  <si>
    <t>Lelovics Zoltán</t>
  </si>
  <si>
    <t>Szolnoki László</t>
  </si>
  <si>
    <t>Lane1-2</t>
  </si>
  <si>
    <t>Lane 3-4</t>
  </si>
  <si>
    <t>Lane 1-2</t>
  </si>
  <si>
    <t>Lane 5-6</t>
  </si>
  <si>
    <t>Lane 9-10</t>
  </si>
  <si>
    <t>V. MAGYAR OLD SCHOOL BOWLING CUP 2020 - SINGLES</t>
  </si>
  <si>
    <t>V. MAGYAR OLD SCHOOL BOWLING CUP 2020 SINGLE 1/2 FINAL "A"</t>
  </si>
  <si>
    <t>V. MAGYAR OLD SCHOOL BOWLING CUP 2020 SINGLE FINAL  1. Place</t>
  </si>
  <si>
    <t>V. MAGYAR OLD SCHOOL BOWLING CUP 2020 SINGLE  1/2 FINAL "B"</t>
  </si>
  <si>
    <t>V. MAGYAR OLD SCHOOL BOWLING CUP 2020 SINGLE  FINAL  3. Place</t>
  </si>
  <si>
    <t>V. MAGYAR OLD SCHOOL BOWLING CUP 2020 SINGLE FINAL SCORE</t>
  </si>
  <si>
    <t>V. MAGYAR OLD SCHOOL BOWLING CUP 2020 - DOUBLES</t>
  </si>
  <si>
    <t>V. MAGYAR OLD SCHOOL BOWLING CUP 2020- DOUBLES 1/2 FINAL "A"</t>
  </si>
  <si>
    <t>V. MAGYAR OLD SCHOOL BOWLING CUP 2020- DOUBLES  FINAL 1. Place</t>
  </si>
  <si>
    <t>V. MAGYAR OLD SCHOOL BOWLING CUP 2020- DOUBLES  1/2 FINAL "B"</t>
  </si>
  <si>
    <t>V. MAGYAR OLD SCHOOL BOWLING CUP 2020- DOUBLES  FINAL 3. Place</t>
  </si>
  <si>
    <t>V. MAGYAR OLD SCHOOL BOWLING CUP 2020 DOUBLES FINAL SCORE</t>
  </si>
  <si>
    <t>V. MAGYAR OLD SCHOOL BOWLING CUP 2020 - TEAMS</t>
  </si>
  <si>
    <t>V. MAGYAR OLD SCHOOL BOWLING CUP 2020 - TEAMS 1/2 FINAL "A"</t>
  </si>
  <si>
    <t>V. MAGYAR OLD SCHOOL BOWLING CUP 2020 - TEAMS  FINAL 1. Place</t>
  </si>
  <si>
    <t>V. MAGYAR OLD SCHOOL BOWLING CUP 2020 - TEAMS 1/2 FINAL "B"</t>
  </si>
  <si>
    <t>V. MAGYAR OLD SCHOOL BOWLING CUP 2020 - TEAMS  FINAL  3. Place</t>
  </si>
  <si>
    <t>V. MAGYAR OLD SCHOOL BOWLING CUP 2020 TEAMS FINAL SCORE</t>
  </si>
  <si>
    <t>V. MAGYAR OLD SCHOOL BOWLING CUP 2020 - ALL EVENT</t>
  </si>
  <si>
    <t>V. MAGYAR OLD SCHOOL BOWLING CUP 2020    MASTER 1/8  Final "A"</t>
  </si>
  <si>
    <t>V. MAGYAR OLD SCHOOL BOWLING CUP 2020    MASTER 1/8  Final "E"</t>
  </si>
  <si>
    <t>V. MAGYAR OLD SCHOOL BOWLING CUP 2020    MASTER 1/8  Final "F"</t>
  </si>
  <si>
    <t>V. MAGYAR OLD SCHOOL BOWLING CUP 2020    MASTER 1/8  Final "B"</t>
  </si>
  <si>
    <t>V. MAGYAR OLD SCHOOL BOWLING CUP 2020    MASTER 1/8  Final "C"</t>
  </si>
  <si>
    <t>V. MAGYAR OLD SCHOOL BOWLING CUP 2020    MASTER 1/8  Final "G"</t>
  </si>
  <si>
    <t>V. MAGYAR OLD SCHOOL BOWLING CUP 2020    MASTER 1/8  Final "D"</t>
  </si>
  <si>
    <t>V. MAGYAR OLD SCHOOL BOWLING CUP 2020    MASTER 1/8  Final "H"</t>
  </si>
  <si>
    <t>V. MAGYAR OLD SCHOOL BOWLING CUP 2020   MASTER 1/4  Final "C-F"</t>
  </si>
  <si>
    <t>V. MAGYAR OLD SCHOOL BOWLING CUP 2020   MASTER 1/4  Final "B-G"</t>
  </si>
  <si>
    <t>V. MAGYAR OLD SCHOOL BOWLING CUP 2020   MASTER 1/4  Final "D-E"</t>
  </si>
  <si>
    <t>V. MAGYAR OLD SCHOOL BOWLING CUP 2020   MASTER 1/4 Final "A-H"</t>
  </si>
  <si>
    <t>V. MAGYAR OLD SCHOOL BOWLING CUP 2020   MASTER 1/2 Final I.</t>
  </si>
  <si>
    <t>V. MAGYAR OLD SCHOOL BOWLING CUP 2020   MASTER 1/2  Final II.</t>
  </si>
  <si>
    <t>V. MAGYAR OLD SCHOOL BOWLING CUP 2020  MASTER  Final 1.Place</t>
  </si>
  <si>
    <t>V. MAGYAR OLD SCHOOL BOWLING CUP 2020  MASTER   Final 3.Place</t>
  </si>
  <si>
    <t>V. MAGYAR OLD SCHOOL BOWLING CUP 2020 MASTER FINAL SCORE</t>
  </si>
  <si>
    <t>V. MAGYAR OLD SCHOOL BOWLING CUP 2020 FINAL SCORE</t>
  </si>
  <si>
    <t xml:space="preserve"> </t>
  </si>
  <si>
    <t>HDCP-Women 48</t>
  </si>
  <si>
    <t>HDCP-Women 32</t>
  </si>
  <si>
    <t>Dienes László</t>
  </si>
  <si>
    <t>Fürészné Marika</t>
  </si>
  <si>
    <t>Hevele Zoltán</t>
  </si>
  <si>
    <t>Jurinyi Ludovít</t>
  </si>
  <si>
    <t>Klimko Marián</t>
  </si>
  <si>
    <t>Klimková Bibiana</t>
  </si>
  <si>
    <t>Kolář František</t>
  </si>
  <si>
    <t>Koník Miroslav</t>
  </si>
  <si>
    <t>Kühne Kata</t>
  </si>
  <si>
    <t xml:space="preserve">Lubi Zoltán </t>
  </si>
  <si>
    <t>Mészáros Csaba</t>
  </si>
  <si>
    <t xml:space="preserve">Panzenböck Manfred </t>
  </si>
  <si>
    <t>AUT</t>
  </si>
  <si>
    <t>Perczel Tamás</t>
  </si>
  <si>
    <t>Sallai Mátyás</t>
  </si>
  <si>
    <t>Szakál Szilárd</t>
  </si>
  <si>
    <t>Tornai Tamás</t>
  </si>
  <si>
    <t>Tóth Mária</t>
  </si>
  <si>
    <t>Trnka František</t>
  </si>
  <si>
    <t>Witkovský Rudo</t>
  </si>
  <si>
    <t>Havas Sándor</t>
  </si>
  <si>
    <t>Valla Paul</t>
  </si>
  <si>
    <t>SKV</t>
  </si>
  <si>
    <t>Panzenböck Manfred</t>
  </si>
  <si>
    <t>Max</t>
  </si>
  <si>
    <t>+10</t>
  </si>
  <si>
    <t>+7</t>
  </si>
  <si>
    <t>Tóth Mária 258</t>
  </si>
  <si>
    <t>Martin József 268</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</si>
</sst>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0"/>
    <numFmt numFmtId="165" formatCode="&quot;H-&quot;0000"/>
  </numFmts>
  <fonts count="74">
    <font>
      <sz val="11"/>
      <color indexed="8"/>
      <name val="Calibri"/>
      <family val="2"/>
    </font>
    <font>
      <b/>
      <sz val="11"/>
      <color indexed="9"/>
      <name val="Calibri"/>
      <family val="2"/>
    </font>
    <font>
      <b/>
      <sz val="12"/>
      <color indexed="9"/>
      <name val="Calibri"/>
      <family val="2"/>
    </font>
    <font>
      <sz val="12"/>
      <color indexed="9"/>
      <name val="Calibri"/>
      <family val="2"/>
    </font>
    <font>
      <sz val="12"/>
      <color indexed="8"/>
      <name val="Calibri"/>
      <family val="2"/>
    </font>
    <font>
      <sz val="12"/>
      <color indexed="45"/>
      <name val="Calibri"/>
      <family val="2"/>
    </font>
    <font>
      <b/>
      <sz val="12"/>
      <color indexed="8"/>
      <name val="Calibri"/>
      <family val="2"/>
    </font>
    <font>
      <sz val="12"/>
      <name val="Calibri"/>
      <family val="2"/>
    </font>
    <font>
      <b/>
      <sz val="11"/>
      <color indexed="8"/>
      <name val="Calibri"/>
      <family val="2"/>
    </font>
    <font>
      <u val="single"/>
      <sz val="11"/>
      <color indexed="12"/>
      <name val="Calibri"/>
      <family val="2"/>
    </font>
    <font>
      <sz val="16"/>
      <color indexed="8"/>
      <name val="Calibri"/>
      <family val="2"/>
    </font>
    <font>
      <sz val="18"/>
      <color indexed="8"/>
      <name val="Calibri"/>
      <family val="2"/>
    </font>
    <font>
      <sz val="12"/>
      <color indexed="63"/>
      <name val="Arial"/>
      <family val="2"/>
    </font>
    <font>
      <sz val="12"/>
      <name val="Arial"/>
      <family val="2"/>
    </font>
    <font>
      <b/>
      <sz val="10.25"/>
      <color indexed="9"/>
      <name val="Calibri"/>
      <family val="2"/>
    </font>
    <font>
      <b/>
      <sz val="16"/>
      <color indexed="9"/>
      <name val="Calibri"/>
      <family val="2"/>
    </font>
    <font>
      <b/>
      <sz val="14"/>
      <color indexed="9"/>
      <name val="Calibri"/>
      <family val="2"/>
    </font>
    <font>
      <b/>
      <sz val="26"/>
      <color indexed="9"/>
      <name val="Calibri"/>
      <family val="2"/>
    </font>
    <font>
      <sz val="26"/>
      <color indexed="8"/>
      <name val="Calibri"/>
      <family val="2"/>
    </font>
    <font>
      <b/>
      <sz val="12"/>
      <name val="Arial"/>
      <family val="2"/>
    </font>
    <font>
      <b/>
      <sz val="12"/>
      <color indexed="63"/>
      <name val="Arial"/>
      <family val="2"/>
    </font>
    <font>
      <b/>
      <sz val="12"/>
      <name val="Calibri"/>
      <family val="2"/>
    </font>
    <font>
      <sz val="12"/>
      <color indexed="8"/>
      <name val="Arial"/>
      <family val="2"/>
    </font>
    <font>
      <b/>
      <sz val="12"/>
      <color indexed="9"/>
      <name val="Arial"/>
      <family val="2"/>
    </font>
    <font>
      <b/>
      <sz val="12"/>
      <color indexed="8"/>
      <name val="Arial"/>
      <family val="2"/>
    </font>
    <font>
      <sz val="12"/>
      <color indexed="9"/>
      <name val="Arial"/>
      <family val="2"/>
    </font>
    <font>
      <sz val="12"/>
      <color indexed="45"/>
      <name val="Arial"/>
      <family val="2"/>
    </font>
    <font>
      <sz val="11"/>
      <color indexed="8"/>
      <name val="Arial"/>
      <family val="2"/>
    </font>
    <font>
      <b/>
      <sz val="11"/>
      <color indexed="10"/>
      <name val="Calibri"/>
      <family val="2"/>
    </font>
    <font>
      <b/>
      <sz val="12"/>
      <color indexed="45"/>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5700"/>
      <name val="Calibri"/>
      <family val="2"/>
    </font>
    <font>
      <sz val="11"/>
      <color rgb="FF0000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2"/>
      <color rgb="FF333333"/>
      <name val="Arial"/>
      <family val="2"/>
    </font>
    <font>
      <b/>
      <sz val="12"/>
      <color theme="0"/>
      <name val="Calibri"/>
      <family val="2"/>
    </font>
    <font>
      <b/>
      <sz val="12"/>
      <color theme="0"/>
      <name val="Arial"/>
      <family val="2"/>
    </font>
    <font>
      <sz val="12"/>
      <color rgb="FF000000"/>
      <name val="Arial"/>
      <family val="2"/>
    </font>
    <font>
      <sz val="12"/>
      <color theme="0"/>
      <name val="Arial"/>
      <family val="2"/>
    </font>
    <font>
      <b/>
      <sz val="12"/>
      <color theme="1"/>
      <name val="Arial"/>
      <family val="2"/>
    </font>
    <font>
      <b/>
      <sz val="12"/>
      <color rgb="FF333333"/>
      <name val="Arial"/>
      <family val="2"/>
    </font>
    <font>
      <b/>
      <sz val="12"/>
      <color theme="1"/>
      <name val="Calibri"/>
      <family val="2"/>
    </font>
    <font>
      <sz val="12"/>
      <color theme="1"/>
      <name val="Arial"/>
      <family val="2"/>
    </font>
    <font>
      <sz val="11"/>
      <color theme="1"/>
      <name val="Arial"/>
      <family val="2"/>
    </font>
    <font>
      <b/>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5"/>
        <bgColor indexed="64"/>
      </patternFill>
    </fill>
    <fill>
      <patternFill patternType="solid">
        <fgColor indexed="10"/>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F9F9F9"/>
        <bgColor indexed="64"/>
      </patternFill>
    </fill>
    <fill>
      <patternFill patternType="solid">
        <fgColor theme="0" tint="-0.24997000396251678"/>
        <bgColor indexed="64"/>
      </patternFill>
    </fill>
    <fill>
      <patternFill patternType="solid">
        <fgColor rgb="FF00CC00"/>
        <bgColor indexed="64"/>
      </patternFill>
    </fill>
  </fills>
  <borders count="8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top style="medium"/>
      <bottom style="thin"/>
    </border>
    <border>
      <left style="thin"/>
      <right style="medium"/>
      <top style="medium"/>
      <bottom style="thin"/>
    </border>
    <border>
      <left style="medium"/>
      <right style="medium"/>
      <top/>
      <bottom style="thin"/>
    </border>
    <border>
      <left style="medium"/>
      <right/>
      <top style="thin"/>
      <bottom style="thin"/>
    </border>
    <border>
      <left style="thin"/>
      <right style="thin"/>
      <top/>
      <bottom style="medium"/>
    </border>
    <border>
      <left/>
      <right style="thin"/>
      <top style="medium"/>
      <bottom style="thin"/>
    </border>
    <border>
      <left/>
      <right style="thin"/>
      <top style="thin"/>
      <bottom style="medium"/>
    </border>
    <border>
      <left style="medium"/>
      <right/>
      <top style="thin"/>
      <bottom/>
    </border>
    <border>
      <left style="medium"/>
      <right/>
      <top/>
      <bottom style="thin"/>
    </border>
    <border>
      <left style="thin"/>
      <right style="medium"/>
      <top/>
      <bottom style="medium"/>
    </border>
    <border>
      <left style="medium"/>
      <right style="thin"/>
      <top style="medium"/>
      <bottom style="thin"/>
    </border>
    <border>
      <left style="thin"/>
      <right style="thin"/>
      <top style="thin"/>
      <bottom/>
    </border>
    <border>
      <left style="thin"/>
      <right style="medium"/>
      <top style="thin"/>
      <bottom/>
    </border>
    <border>
      <left style="thin"/>
      <right/>
      <top style="thin"/>
      <bottom style="thin"/>
    </border>
    <border>
      <left style="thin"/>
      <right/>
      <top/>
      <bottom style="thin"/>
    </border>
    <border>
      <left/>
      <right style="thin"/>
      <top style="medium"/>
      <bottom style="medium"/>
    </border>
    <border>
      <left style="thin"/>
      <right/>
      <top style="thin"/>
      <bottom style="medium"/>
    </border>
    <border>
      <left style="medium"/>
      <right style="thin"/>
      <top/>
      <bottom style="thin"/>
    </border>
    <border>
      <left style="medium"/>
      <right style="thin"/>
      <top style="thin"/>
      <bottom/>
    </border>
    <border>
      <left/>
      <right style="thin"/>
      <top style="thin"/>
      <bottom/>
    </border>
    <border>
      <left style="thin"/>
      <right/>
      <top/>
      <bottom/>
    </border>
    <border>
      <left/>
      <right style="thin"/>
      <top style="medium"/>
      <bottom/>
    </border>
    <border>
      <left style="thin"/>
      <right/>
      <top/>
      <bottom style="medium"/>
    </border>
    <border>
      <left style="medium"/>
      <right style="thin"/>
      <top/>
      <bottom/>
    </border>
    <border>
      <left style="thin"/>
      <right style="thin"/>
      <top/>
      <bottom/>
    </border>
    <border>
      <left style="thin"/>
      <right style="medium"/>
      <top/>
      <bottom/>
    </border>
    <border>
      <left style="medium"/>
      <right style="thin"/>
      <top/>
      <bottom style="medium"/>
    </border>
    <border>
      <left style="thin"/>
      <right style="thin"/>
      <top style="thin"/>
      <bottom style="double"/>
    </border>
    <border>
      <left style="thin"/>
      <right style="thin"/>
      <top style="double"/>
      <bottom style="thin"/>
    </border>
    <border>
      <left style="thin"/>
      <right style="medium"/>
      <top style="thin"/>
      <bottom style="double"/>
    </border>
    <border>
      <left style="thin"/>
      <right style="medium"/>
      <top style="double"/>
      <bottom style="thin"/>
    </border>
    <border>
      <left/>
      <right style="thin"/>
      <top style="thin"/>
      <bottom style="double"/>
    </border>
    <border>
      <left style="medium"/>
      <right/>
      <top style="medium"/>
      <bottom style="thin"/>
    </border>
    <border>
      <left style="medium"/>
      <right style="medium"/>
      <top style="medium"/>
      <bottom style="thin"/>
    </border>
    <border>
      <left style="medium"/>
      <right style="medium"/>
      <top style="thin"/>
      <bottom style="medium"/>
    </border>
    <border>
      <left style="thin"/>
      <right/>
      <top style="thin"/>
      <bottom/>
    </border>
    <border>
      <left style="thin"/>
      <right style="thin"/>
      <top/>
      <bottom style="double"/>
    </border>
    <border>
      <left style="thin"/>
      <right style="thin"/>
      <top style="medium"/>
      <bottom/>
    </border>
    <border>
      <left/>
      <right style="medium"/>
      <top style="medium"/>
      <bottom style="thin"/>
    </border>
    <border>
      <left/>
      <right style="medium"/>
      <top style="thin"/>
      <bottom style="medium"/>
    </border>
    <border>
      <left/>
      <right/>
      <top style="medium"/>
      <bottom style="thin"/>
    </border>
    <border>
      <left/>
      <right/>
      <top/>
      <bottom style="thin"/>
    </border>
    <border>
      <left style="medium"/>
      <right style="medium"/>
      <top style="medium"/>
      <bottom/>
    </border>
    <border>
      <left style="medium"/>
      <right style="medium"/>
      <top/>
      <bottom style="medium"/>
    </border>
    <border>
      <left style="medium"/>
      <right style="medium"/>
      <top/>
      <bottom/>
    </border>
    <border>
      <left style="medium"/>
      <right style="thin"/>
      <top style="medium"/>
      <bottom/>
    </border>
    <border>
      <left style="medium"/>
      <right/>
      <top style="medium"/>
      <bottom style="medium"/>
    </border>
    <border>
      <left/>
      <right/>
      <top style="medium"/>
      <bottom style="medium"/>
    </border>
    <border>
      <left/>
      <right style="medium"/>
      <top style="medium"/>
      <bottom style="medium"/>
    </border>
    <border>
      <left style="thin"/>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thin"/>
      <bottom style="thin"/>
    </border>
    <border>
      <left/>
      <right/>
      <top style="thin"/>
      <bottom/>
    </border>
    <border>
      <left style="medium"/>
      <right/>
      <top style="medium"/>
      <bottom/>
    </border>
    <border>
      <left style="medium"/>
      <right/>
      <top/>
      <bottom/>
    </border>
    <border>
      <left style="medium"/>
      <right/>
      <top/>
      <bottom style="double"/>
    </border>
    <border>
      <left style="medium"/>
      <right/>
      <top style="double"/>
      <bottom/>
    </border>
    <border>
      <left style="medium"/>
      <right style="thin"/>
      <top/>
      <bottom style="double"/>
    </border>
    <border>
      <left style="medium"/>
      <right style="thin"/>
      <top style="double"/>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1" borderId="0" applyNumberFormat="0" applyBorder="0" applyAlignment="0" applyProtection="0"/>
    <xf numFmtId="0" fontId="53" fillId="0" borderId="0">
      <alignment/>
      <protection/>
    </xf>
    <xf numFmtId="0" fontId="0" fillId="22" borderId="6" applyNumberFormat="0" applyFont="0" applyAlignment="0" applyProtection="0"/>
    <xf numFmtId="9" fontId="0" fillId="0" borderId="0" applyFont="0" applyFill="0" applyBorder="0" applyAlignment="0" applyProtection="0"/>
    <xf numFmtId="0" fontId="54" fillId="0" borderId="7" applyNumberFormat="0" applyFill="0" applyAlignment="0" applyProtection="0"/>
    <xf numFmtId="0" fontId="55"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8" applyNumberFormat="0" applyAlignment="0" applyProtection="0"/>
    <xf numFmtId="0" fontId="59" fillId="26" borderId="8" applyNumberFormat="0" applyAlignment="0" applyProtection="0"/>
    <xf numFmtId="0" fontId="60" fillId="26" borderId="9" applyNumberFormat="0" applyAlignment="0" applyProtection="0"/>
    <xf numFmtId="0" fontId="61"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637">
    <xf numFmtId="0" fontId="0" fillId="0" borderId="0" xfId="0" applyAlignment="1">
      <alignment/>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33" borderId="12" xfId="0" applyFont="1" applyFill="1" applyBorder="1" applyAlignment="1">
      <alignment horizontal="center" vertical="center"/>
    </xf>
    <xf numFmtId="0" fontId="2" fillId="34"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5" xfId="0" applyFont="1" applyFill="1" applyBorder="1" applyAlignment="1">
      <alignment horizontal="center" vertical="center"/>
    </xf>
    <xf numFmtId="0" fontId="4" fillId="33" borderId="16" xfId="0" applyFont="1" applyFill="1" applyBorder="1" applyAlignment="1">
      <alignment horizontal="center" vertical="center"/>
    </xf>
    <xf numFmtId="0" fontId="7" fillId="0" borderId="15" xfId="0" applyFont="1" applyFill="1" applyBorder="1" applyAlignment="1">
      <alignment horizontal="center" vertical="center"/>
    </xf>
    <xf numFmtId="0" fontId="4" fillId="0" borderId="15" xfId="0" applyFont="1" applyFill="1" applyBorder="1" applyAlignment="1">
      <alignment/>
    </xf>
    <xf numFmtId="0" fontId="4" fillId="0" borderId="0" xfId="0" applyFont="1" applyFill="1" applyAlignment="1">
      <alignment horizontal="left" vertical="center"/>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left" vertical="center"/>
    </xf>
    <xf numFmtId="2" fontId="3" fillId="34" borderId="19" xfId="0" applyNumberFormat="1" applyFont="1" applyFill="1" applyBorder="1" applyAlignment="1">
      <alignment horizontal="center" vertical="center"/>
    </xf>
    <xf numFmtId="0" fontId="4" fillId="33" borderId="20" xfId="0" applyFont="1" applyFill="1" applyBorder="1" applyAlignment="1">
      <alignment horizontal="center" vertical="center"/>
    </xf>
    <xf numFmtId="0" fontId="4" fillId="0" borderId="21" xfId="0" applyFont="1" applyFill="1" applyBorder="1" applyAlignment="1">
      <alignment horizontal="center" vertical="center"/>
    </xf>
    <xf numFmtId="0" fontId="5" fillId="33" borderId="21" xfId="0" applyFont="1" applyFill="1" applyBorder="1" applyAlignment="1">
      <alignment horizontal="center" vertical="center"/>
    </xf>
    <xf numFmtId="2" fontId="3" fillId="33" borderId="22" xfId="0" applyNumberFormat="1" applyFont="1" applyFill="1" applyBorder="1" applyAlignment="1">
      <alignment horizontal="center" vertical="center"/>
    </xf>
    <xf numFmtId="0" fontId="4" fillId="33" borderId="23" xfId="0" applyFont="1" applyFill="1" applyBorder="1" applyAlignment="1">
      <alignment horizontal="center" vertical="center"/>
    </xf>
    <xf numFmtId="0" fontId="3" fillId="34" borderId="19" xfId="0" applyFont="1" applyFill="1" applyBorder="1" applyAlignment="1">
      <alignment horizontal="center" vertical="center"/>
    </xf>
    <xf numFmtId="0" fontId="2" fillId="34" borderId="24" xfId="0" applyFont="1" applyFill="1" applyBorder="1" applyAlignment="1">
      <alignment horizontal="center" vertical="center"/>
    </xf>
    <xf numFmtId="0" fontId="4" fillId="35" borderId="11" xfId="0" applyFont="1" applyFill="1" applyBorder="1" applyAlignment="1">
      <alignment horizontal="center" vertical="center"/>
    </xf>
    <xf numFmtId="0" fontId="0" fillId="0" borderId="0" xfId="0" applyBorder="1" applyAlignment="1">
      <alignment/>
    </xf>
    <xf numFmtId="0" fontId="4" fillId="35" borderId="19" xfId="0" applyFont="1" applyFill="1" applyBorder="1" applyAlignment="1">
      <alignment horizontal="center" vertical="center"/>
    </xf>
    <xf numFmtId="0" fontId="8" fillId="0" borderId="0" xfId="0" applyFont="1" applyAlignment="1">
      <alignment/>
    </xf>
    <xf numFmtId="2" fontId="2" fillId="34" borderId="11" xfId="0" applyNumberFormat="1" applyFont="1" applyFill="1" applyBorder="1" applyAlignment="1">
      <alignment horizontal="center" vertical="center"/>
    </xf>
    <xf numFmtId="2" fontId="2" fillId="34" borderId="15" xfId="0" applyNumberFormat="1" applyFont="1" applyFill="1" applyBorder="1" applyAlignment="1">
      <alignment horizontal="center" vertical="center"/>
    </xf>
    <xf numFmtId="2" fontId="2" fillId="34" borderId="19" xfId="0" applyNumberFormat="1" applyFont="1" applyFill="1" applyBorder="1" applyAlignment="1">
      <alignment horizontal="center" vertical="center"/>
    </xf>
    <xf numFmtId="0" fontId="2" fillId="34" borderId="25" xfId="0" applyFont="1" applyFill="1" applyBorder="1" applyAlignment="1">
      <alignment horizontal="center" vertical="center"/>
    </xf>
    <xf numFmtId="0" fontId="3" fillId="34" borderId="26" xfId="0" applyFont="1" applyFill="1" applyBorder="1" applyAlignment="1">
      <alignment horizontal="center" vertical="center"/>
    </xf>
    <xf numFmtId="2" fontId="3" fillId="34" borderId="27" xfId="0" applyNumberFormat="1" applyFont="1" applyFill="1" applyBorder="1" applyAlignment="1">
      <alignment horizontal="center" vertical="center"/>
    </xf>
    <xf numFmtId="2" fontId="3" fillId="34" borderId="28" xfId="0" applyNumberFormat="1" applyFont="1" applyFill="1" applyBorder="1" applyAlignment="1">
      <alignment horizontal="center" vertical="center"/>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164" fontId="3" fillId="33" borderId="23" xfId="0" applyNumberFormat="1" applyFont="1" applyFill="1" applyBorder="1" applyAlignment="1">
      <alignment horizontal="center" vertical="center"/>
    </xf>
    <xf numFmtId="164" fontId="3" fillId="34" borderId="31" xfId="0" applyNumberFormat="1" applyFont="1" applyFill="1" applyBorder="1" applyAlignment="1">
      <alignment horizontal="center" vertical="center"/>
    </xf>
    <xf numFmtId="0" fontId="4" fillId="0" borderId="19" xfId="0" applyFont="1" applyFill="1" applyBorder="1" applyAlignment="1">
      <alignment/>
    </xf>
    <xf numFmtId="0" fontId="63" fillId="36" borderId="19" xfId="0" applyFont="1" applyFill="1" applyBorder="1" applyAlignment="1">
      <alignment horizontal="left" wrapText="1"/>
    </xf>
    <xf numFmtId="0" fontId="4" fillId="0" borderId="21" xfId="0" applyFont="1" applyFill="1" applyBorder="1" applyAlignment="1">
      <alignment horizontal="left"/>
    </xf>
    <xf numFmtId="0" fontId="4" fillId="0" borderId="19" xfId="0" applyFont="1" applyFill="1" applyBorder="1" applyAlignment="1">
      <alignment horizontal="left"/>
    </xf>
    <xf numFmtId="0" fontId="2" fillId="37" borderId="25" xfId="0" applyFont="1" applyFill="1" applyBorder="1" applyAlignment="1">
      <alignment horizontal="center" vertical="center"/>
    </xf>
    <xf numFmtId="0" fontId="4" fillId="0" borderId="11" xfId="0" applyFont="1" applyFill="1" applyBorder="1" applyAlignment="1">
      <alignment/>
    </xf>
    <xf numFmtId="0" fontId="63" fillId="0" borderId="19" xfId="0" applyFont="1" applyFill="1" applyBorder="1" applyAlignment="1">
      <alignment horizontal="left" wrapText="1"/>
    </xf>
    <xf numFmtId="0" fontId="63" fillId="0" borderId="19" xfId="0" applyFont="1" applyFill="1" applyBorder="1" applyAlignment="1">
      <alignment wrapText="1"/>
    </xf>
    <xf numFmtId="0" fontId="63" fillId="0" borderId="21" xfId="0" applyFont="1" applyFill="1" applyBorder="1" applyAlignment="1">
      <alignment horizontal="left" wrapText="1"/>
    </xf>
    <xf numFmtId="0" fontId="13" fillId="0" borderId="19" xfId="36" applyFont="1" applyFill="1" applyBorder="1" applyAlignment="1" applyProtection="1">
      <alignment wrapText="1"/>
      <protection/>
    </xf>
    <xf numFmtId="0" fontId="63" fillId="0" borderId="21" xfId="0" applyFont="1" applyFill="1" applyBorder="1" applyAlignment="1">
      <alignment wrapText="1"/>
    </xf>
    <xf numFmtId="0" fontId="0" fillId="0" borderId="0" xfId="0" applyAlignment="1">
      <alignment vertical="center"/>
    </xf>
    <xf numFmtId="0" fontId="10" fillId="0" borderId="0" xfId="0" applyFont="1" applyAlignment="1">
      <alignment/>
    </xf>
    <xf numFmtId="0" fontId="10" fillId="0" borderId="0" xfId="0" applyFont="1" applyFill="1" applyAlignment="1">
      <alignment/>
    </xf>
    <xf numFmtId="0" fontId="0" fillId="0" borderId="0" xfId="0" applyFill="1" applyAlignment="1">
      <alignment/>
    </xf>
    <xf numFmtId="0" fontId="0" fillId="0" borderId="0" xfId="0" applyAlignment="1">
      <alignment/>
    </xf>
    <xf numFmtId="0" fontId="4" fillId="0" borderId="15" xfId="0" applyFont="1" applyFill="1" applyBorder="1" applyAlignment="1">
      <alignment/>
    </xf>
    <xf numFmtId="0" fontId="4" fillId="35" borderId="21" xfId="0" applyFont="1" applyFill="1" applyBorder="1" applyAlignment="1">
      <alignment horizontal="center" vertical="center"/>
    </xf>
    <xf numFmtId="0" fontId="4" fillId="0" borderId="11" xfId="0" applyFont="1" applyFill="1" applyBorder="1" applyAlignment="1">
      <alignment horizontal="left" vertical="center"/>
    </xf>
    <xf numFmtId="0" fontId="19" fillId="0" borderId="32"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7" fillId="0" borderId="21" xfId="0" applyFont="1" applyFill="1" applyBorder="1" applyAlignment="1">
      <alignment horizontal="center" vertical="center"/>
    </xf>
    <xf numFmtId="1" fontId="21" fillId="0" borderId="21" xfId="0" applyNumberFormat="1" applyFont="1" applyFill="1" applyBorder="1" applyAlignment="1">
      <alignment horizontal="center" vertical="center"/>
    </xf>
    <xf numFmtId="0" fontId="19" fillId="0" borderId="17" xfId="0" applyFont="1" applyFill="1" applyBorder="1" applyAlignment="1">
      <alignment horizontal="left" vertical="center" wrapText="1"/>
    </xf>
    <xf numFmtId="0" fontId="63" fillId="0" borderId="15"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7" fillId="0" borderId="0" xfId="0" applyFont="1" applyFill="1" applyBorder="1" applyAlignment="1">
      <alignment horizontal="center" vertical="center"/>
    </xf>
    <xf numFmtId="1" fontId="21"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0" fontId="15" fillId="0" borderId="0" xfId="0" applyFont="1" applyFill="1" applyBorder="1" applyAlignment="1">
      <alignment vertical="center"/>
    </xf>
    <xf numFmtId="0" fontId="64" fillId="37" borderId="25" xfId="0" applyFont="1" applyFill="1" applyBorder="1" applyAlignment="1">
      <alignment horizontal="center" vertical="center"/>
    </xf>
    <xf numFmtId="0" fontId="64" fillId="37" borderId="17" xfId="0" applyFont="1" applyFill="1" applyBorder="1" applyAlignment="1">
      <alignment horizontal="center" vertical="center"/>
    </xf>
    <xf numFmtId="0" fontId="64" fillId="37" borderId="18" xfId="0" applyFont="1" applyFill="1" applyBorder="1" applyAlignment="1">
      <alignment horizontal="center" vertical="center"/>
    </xf>
    <xf numFmtId="0" fontId="19" fillId="38" borderId="32" xfId="0" applyFont="1" applyFill="1" applyBorder="1" applyAlignment="1">
      <alignment horizontal="left" vertical="center" wrapText="1"/>
    </xf>
    <xf numFmtId="0" fontId="13" fillId="38" borderId="21" xfId="0" applyFont="1" applyFill="1" applyBorder="1" applyAlignment="1">
      <alignment horizontal="left" vertical="center" wrapText="1"/>
    </xf>
    <xf numFmtId="0" fontId="63" fillId="0" borderId="19" xfId="0" applyFont="1" applyFill="1" applyBorder="1" applyAlignment="1">
      <alignment horizontal="center" wrapText="1"/>
    </xf>
    <xf numFmtId="0" fontId="13" fillId="0" borderId="19" xfId="36" applyFont="1" applyFill="1" applyBorder="1" applyAlignment="1" applyProtection="1">
      <alignment horizontal="center" wrapText="1"/>
      <protection/>
    </xf>
    <xf numFmtId="0" fontId="63" fillId="0" borderId="21" xfId="0" applyFont="1" applyFill="1" applyBorder="1" applyAlignment="1">
      <alignment horizontal="center" wrapText="1"/>
    </xf>
    <xf numFmtId="0" fontId="4" fillId="0" borderId="21" xfId="0" applyFont="1" applyFill="1" applyBorder="1" applyAlignment="1">
      <alignment horizontal="center"/>
    </xf>
    <xf numFmtId="0" fontId="4" fillId="0" borderId="19" xfId="0" applyFont="1" applyFill="1" applyBorder="1" applyAlignment="1">
      <alignment horizontal="center"/>
    </xf>
    <xf numFmtId="0" fontId="0" fillId="0" borderId="0" xfId="0" applyAlignment="1">
      <alignment horizontal="center"/>
    </xf>
    <xf numFmtId="0" fontId="13" fillId="0" borderId="19" xfId="36" applyFont="1" applyFill="1" applyBorder="1" applyAlignment="1" applyProtection="1">
      <alignment horizontal="left" wrapText="1"/>
      <protection/>
    </xf>
    <xf numFmtId="0" fontId="22" fillId="0" borderId="15" xfId="0" applyFont="1" applyBorder="1" applyAlignment="1">
      <alignment/>
    </xf>
    <xf numFmtId="0" fontId="22" fillId="0" borderId="19" xfId="0" applyFont="1" applyBorder="1" applyAlignment="1">
      <alignment/>
    </xf>
    <xf numFmtId="0" fontId="13" fillId="38" borderId="15" xfId="0" applyFont="1" applyFill="1" applyBorder="1" applyAlignment="1">
      <alignment horizontal="left" vertical="center" wrapText="1"/>
    </xf>
    <xf numFmtId="0" fontId="0" fillId="0" borderId="0" xfId="0" applyAlignment="1">
      <alignment horizontal="left"/>
    </xf>
    <xf numFmtId="0" fontId="65" fillId="37" borderId="17" xfId="0" applyFont="1" applyFill="1" applyBorder="1" applyAlignment="1">
      <alignment horizontal="center" vertical="center"/>
    </xf>
    <xf numFmtId="0" fontId="65" fillId="37" borderId="18" xfId="0" applyFont="1" applyFill="1" applyBorder="1" applyAlignment="1">
      <alignment horizontal="center" vertical="center"/>
    </xf>
    <xf numFmtId="0" fontId="22" fillId="0" borderId="21" xfId="0" applyFont="1" applyFill="1" applyBorder="1" applyAlignment="1">
      <alignment horizontal="center" vertical="center"/>
    </xf>
    <xf numFmtId="0" fontId="22" fillId="33" borderId="23" xfId="0" applyFont="1" applyFill="1" applyBorder="1" applyAlignment="1">
      <alignment horizontal="center" vertical="center"/>
    </xf>
    <xf numFmtId="0" fontId="66" fillId="0" borderId="15" xfId="46" applyFont="1" applyFill="1" applyBorder="1" applyAlignment="1">
      <alignment/>
      <protection/>
    </xf>
    <xf numFmtId="0" fontId="63" fillId="0" borderId="15" xfId="0" applyFont="1" applyFill="1" applyBorder="1" applyAlignment="1">
      <alignment wrapText="1"/>
    </xf>
    <xf numFmtId="0" fontId="13" fillId="0" borderId="15" xfId="36" applyFont="1" applyFill="1" applyBorder="1" applyAlignment="1" applyProtection="1">
      <alignment horizontal="center" vertical="center" wrapText="1"/>
      <protection/>
    </xf>
    <xf numFmtId="0" fontId="22" fillId="0" borderId="11" xfId="0" applyFont="1" applyFill="1" applyBorder="1" applyAlignment="1">
      <alignment horizontal="center" vertical="center"/>
    </xf>
    <xf numFmtId="0" fontId="22" fillId="0" borderId="15" xfId="0" applyFont="1" applyFill="1" applyBorder="1" applyAlignment="1">
      <alignment horizontal="center" vertical="center"/>
    </xf>
    <xf numFmtId="0" fontId="22" fillId="33" borderId="16" xfId="0" applyFont="1" applyFill="1" applyBorder="1" applyAlignment="1">
      <alignment horizontal="center" vertical="center"/>
    </xf>
    <xf numFmtId="0" fontId="66" fillId="0" borderId="15" xfId="46" applyFont="1" applyFill="1" applyBorder="1">
      <alignment/>
      <protection/>
    </xf>
    <xf numFmtId="0" fontId="63" fillId="0" borderId="15" xfId="0" applyFont="1" applyFill="1" applyBorder="1" applyAlignment="1">
      <alignment horizontal="center" vertical="center" wrapText="1"/>
    </xf>
    <xf numFmtId="0" fontId="13" fillId="0" borderId="15" xfId="36" applyFont="1" applyFill="1" applyBorder="1" applyAlignment="1" applyProtection="1">
      <alignment wrapText="1"/>
      <protection/>
    </xf>
    <xf numFmtId="0" fontId="13" fillId="0" borderId="15" xfId="0" applyFont="1" applyFill="1" applyBorder="1" applyAlignment="1">
      <alignment horizontal="center" vertical="center"/>
    </xf>
    <xf numFmtId="0" fontId="63" fillId="0" borderId="11" xfId="0" applyFont="1" applyFill="1" applyBorder="1" applyAlignment="1">
      <alignment wrapText="1"/>
    </xf>
    <xf numFmtId="0" fontId="63" fillId="0" borderId="11" xfId="0" applyFont="1" applyFill="1" applyBorder="1" applyAlignment="1">
      <alignment horizontal="center" vertical="center" wrapText="1"/>
    </xf>
    <xf numFmtId="0" fontId="22" fillId="0" borderId="33" xfId="0" applyFont="1" applyFill="1" applyBorder="1" applyAlignment="1">
      <alignment horizontal="center" vertical="center"/>
    </xf>
    <xf numFmtId="0" fontId="22" fillId="33" borderId="34" xfId="0" applyFont="1" applyFill="1" applyBorder="1" applyAlignment="1">
      <alignment horizontal="center" vertical="center"/>
    </xf>
    <xf numFmtId="0" fontId="22" fillId="33" borderId="12" xfId="0" applyFont="1" applyFill="1" applyBorder="1" applyAlignment="1">
      <alignment horizontal="center" vertical="center"/>
    </xf>
    <xf numFmtId="0" fontId="24" fillId="0" borderId="15" xfId="0" applyFont="1" applyFill="1" applyBorder="1" applyAlignment="1">
      <alignment horizontal="center" vertical="center"/>
    </xf>
    <xf numFmtId="0" fontId="13" fillId="0" borderId="15" xfId="46" applyFont="1" applyFill="1" applyBorder="1" applyAlignment="1">
      <alignment/>
      <protection/>
    </xf>
    <xf numFmtId="0" fontId="13" fillId="0" borderId="15" xfId="0" applyFont="1" applyFill="1" applyBorder="1" applyAlignment="1">
      <alignment wrapText="1"/>
    </xf>
    <xf numFmtId="0" fontId="13" fillId="0" borderId="15" xfId="0" applyFont="1" applyFill="1" applyBorder="1" applyAlignment="1">
      <alignment horizontal="center" vertical="center" wrapText="1"/>
    </xf>
    <xf numFmtId="0" fontId="22" fillId="0" borderId="14" xfId="0" applyFont="1" applyFill="1" applyBorder="1" applyAlignment="1">
      <alignment horizontal="center" vertical="center"/>
    </xf>
    <xf numFmtId="0" fontId="22" fillId="0" borderId="15" xfId="0" applyFont="1" applyFill="1" applyBorder="1" applyAlignment="1">
      <alignment horizontal="left" vertical="center"/>
    </xf>
    <xf numFmtId="0" fontId="22" fillId="0" borderId="15" xfId="0" applyFont="1" applyFill="1" applyBorder="1" applyAlignment="1">
      <alignment/>
    </xf>
    <xf numFmtId="0" fontId="22" fillId="0" borderId="28" xfId="0" applyFont="1" applyFill="1" applyBorder="1" applyAlignment="1">
      <alignment horizontal="center" vertical="center"/>
    </xf>
    <xf numFmtId="0" fontId="22" fillId="0" borderId="19" xfId="0" applyFont="1" applyFill="1" applyBorder="1" applyAlignment="1">
      <alignment horizontal="left" vertical="center"/>
    </xf>
    <xf numFmtId="0" fontId="22" fillId="0" borderId="19" xfId="0" applyFont="1" applyFill="1" applyBorder="1" applyAlignment="1">
      <alignment horizontal="center" vertical="center"/>
    </xf>
    <xf numFmtId="0" fontId="22" fillId="0" borderId="26" xfId="0" applyFont="1" applyFill="1" applyBorder="1" applyAlignment="1">
      <alignment horizontal="center" vertical="center"/>
    </xf>
    <xf numFmtId="0" fontId="22" fillId="33" borderId="20" xfId="0" applyFont="1" applyFill="1" applyBorder="1" applyAlignment="1">
      <alignment horizontal="center" vertical="center"/>
    </xf>
    <xf numFmtId="2" fontId="25" fillId="34" borderId="27" xfId="0" applyNumberFormat="1" applyFont="1" applyFill="1" applyBorder="1" applyAlignment="1">
      <alignment horizontal="center" vertical="center"/>
    </xf>
    <xf numFmtId="0" fontId="26" fillId="33" borderId="21" xfId="0" applyFont="1" applyFill="1" applyBorder="1" applyAlignment="1">
      <alignment horizontal="center" vertical="center"/>
    </xf>
    <xf numFmtId="2" fontId="25" fillId="33" borderId="21" xfId="0" applyNumberFormat="1" applyFont="1" applyFill="1" applyBorder="1" applyAlignment="1">
      <alignment horizontal="center" vertical="center"/>
    </xf>
    <xf numFmtId="0" fontId="22" fillId="39" borderId="35" xfId="0" applyFont="1" applyFill="1" applyBorder="1" applyAlignment="1">
      <alignment horizontal="left" vertical="center"/>
    </xf>
    <xf numFmtId="0" fontId="26" fillId="33" borderId="15" xfId="0" applyFont="1" applyFill="1" applyBorder="1" applyAlignment="1">
      <alignment horizontal="center" vertical="center"/>
    </xf>
    <xf numFmtId="2" fontId="25" fillId="33" borderId="36" xfId="0" applyNumberFormat="1" applyFont="1" applyFill="1" applyBorder="1" applyAlignment="1">
      <alignment horizontal="center" vertical="center"/>
    </xf>
    <xf numFmtId="2" fontId="25" fillId="34" borderId="37" xfId="0" applyNumberFormat="1" applyFont="1" applyFill="1" applyBorder="1" applyAlignment="1">
      <alignment horizontal="center" vertical="center"/>
    </xf>
    <xf numFmtId="0" fontId="25" fillId="34" borderId="19" xfId="0" applyFont="1" applyFill="1" applyBorder="1" applyAlignment="1">
      <alignment horizontal="center" vertical="center"/>
    </xf>
    <xf numFmtId="2" fontId="25" fillId="34" borderId="19" xfId="0" applyNumberFormat="1" applyFont="1" applyFill="1" applyBorder="1" applyAlignment="1">
      <alignment horizontal="center" vertical="center"/>
    </xf>
    <xf numFmtId="0" fontId="22" fillId="39" borderId="38" xfId="0" applyFont="1" applyFill="1" applyBorder="1" applyAlignment="1">
      <alignment horizontal="left" vertical="center"/>
    </xf>
    <xf numFmtId="0" fontId="22" fillId="0" borderId="3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36" xfId="0" applyFont="1" applyFill="1" applyBorder="1" applyAlignment="1">
      <alignment horizontal="center" vertical="center"/>
    </xf>
    <xf numFmtId="2" fontId="25" fillId="34" borderId="10" xfId="0" applyNumberFormat="1" applyFont="1" applyFill="1" applyBorder="1" applyAlignment="1">
      <alignment horizontal="center" vertical="center"/>
    </xf>
    <xf numFmtId="0" fontId="26" fillId="33" borderId="11" xfId="0" applyFont="1" applyFill="1" applyBorder="1" applyAlignment="1">
      <alignment horizontal="center" vertical="center"/>
    </xf>
    <xf numFmtId="2" fontId="25" fillId="33" borderId="11" xfId="0" applyNumberFormat="1" applyFont="1" applyFill="1" applyBorder="1" applyAlignment="1">
      <alignment horizontal="center" vertical="center"/>
    </xf>
    <xf numFmtId="0" fontId="22" fillId="0" borderId="17"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42" xfId="0" applyFont="1" applyFill="1" applyBorder="1" applyAlignment="1">
      <alignment horizontal="center" vertical="center"/>
    </xf>
    <xf numFmtId="2" fontId="25" fillId="34" borderId="43" xfId="0" applyNumberFormat="1" applyFont="1" applyFill="1" applyBorder="1" applyAlignment="1">
      <alignment horizontal="center" vertical="center"/>
    </xf>
    <xf numFmtId="0" fontId="25" fillId="34" borderId="33" xfId="0" applyFont="1" applyFill="1" applyBorder="1" applyAlignment="1">
      <alignment horizontal="center" vertical="center"/>
    </xf>
    <xf numFmtId="2" fontId="25" fillId="34" borderId="33" xfId="0" applyNumberFormat="1" applyFont="1" applyFill="1" applyBorder="1" applyAlignment="1">
      <alignment horizontal="center" vertical="center"/>
    </xf>
    <xf numFmtId="0" fontId="22" fillId="0" borderId="32"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38" xfId="0" applyFont="1" applyFill="1" applyBorder="1" applyAlignment="1">
      <alignment horizontal="left" vertical="center"/>
    </xf>
    <xf numFmtId="0" fontId="22" fillId="0" borderId="44" xfId="0" applyFont="1" applyFill="1" applyBorder="1" applyAlignment="1">
      <alignment horizontal="center" vertical="center"/>
    </xf>
    <xf numFmtId="0" fontId="22" fillId="0" borderId="11" xfId="0" applyFont="1" applyFill="1" applyBorder="1" applyAlignment="1">
      <alignment horizontal="lef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left" vertical="center"/>
    </xf>
    <xf numFmtId="0" fontId="22" fillId="0" borderId="46" xfId="0" applyFont="1" applyFill="1" applyBorder="1" applyAlignment="1">
      <alignment horizontal="center" vertical="center"/>
    </xf>
    <xf numFmtId="0" fontId="22" fillId="33" borderId="47" xfId="0" applyFont="1" applyFill="1" applyBorder="1" applyAlignment="1">
      <alignment horizontal="center" vertical="center"/>
    </xf>
    <xf numFmtId="0" fontId="22" fillId="0" borderId="21" xfId="0" applyFont="1" applyFill="1" applyBorder="1" applyAlignment="1">
      <alignment horizontal="left" vertical="center"/>
    </xf>
    <xf numFmtId="0" fontId="22" fillId="0" borderId="48" xfId="0" applyFont="1" applyFill="1" applyBorder="1" applyAlignment="1">
      <alignment horizontal="center" vertical="center"/>
    </xf>
    <xf numFmtId="0" fontId="22" fillId="0" borderId="26" xfId="0" applyFont="1" applyFill="1" applyBorder="1" applyAlignment="1">
      <alignment horizontal="left" vertical="center"/>
    </xf>
    <xf numFmtId="0" fontId="22" fillId="33" borderId="31" xfId="0" applyFont="1" applyFill="1" applyBorder="1" applyAlignment="1">
      <alignment horizontal="center" vertical="center"/>
    </xf>
    <xf numFmtId="2" fontId="25" fillId="33" borderId="15" xfId="0" applyNumberFormat="1" applyFont="1" applyFill="1" applyBorder="1" applyAlignment="1">
      <alignment horizontal="center" vertical="center"/>
    </xf>
    <xf numFmtId="0" fontId="22" fillId="0" borderId="49" xfId="0" applyFont="1" applyFill="1" applyBorder="1" applyAlignment="1">
      <alignment horizontal="left" vertical="center"/>
    </xf>
    <xf numFmtId="0" fontId="22" fillId="0" borderId="49" xfId="0" applyFont="1" applyFill="1" applyBorder="1" applyAlignment="1">
      <alignment horizontal="center" vertical="center"/>
    </xf>
    <xf numFmtId="0" fontId="24" fillId="0" borderId="49" xfId="0" applyFont="1" applyFill="1" applyBorder="1" applyAlignment="1">
      <alignment horizontal="center" vertical="center"/>
    </xf>
    <xf numFmtId="0" fontId="25" fillId="34" borderId="49" xfId="0" applyFont="1" applyFill="1" applyBorder="1" applyAlignment="1">
      <alignment horizontal="center" vertical="center"/>
    </xf>
    <xf numFmtId="2" fontId="25" fillId="34" borderId="49" xfId="0" applyNumberFormat="1" applyFont="1" applyFill="1" applyBorder="1" applyAlignment="1">
      <alignment horizontal="center" vertical="center"/>
    </xf>
    <xf numFmtId="0" fontId="22" fillId="0" borderId="50" xfId="0" applyFont="1" applyFill="1" applyBorder="1" applyAlignment="1">
      <alignment horizontal="left" vertical="center"/>
    </xf>
    <xf numFmtId="0" fontId="22" fillId="0" borderId="50" xfId="0" applyFont="1" applyFill="1" applyBorder="1" applyAlignment="1">
      <alignment horizontal="center" vertical="center"/>
    </xf>
    <xf numFmtId="0" fontId="24" fillId="0" borderId="50" xfId="0" applyFont="1" applyFill="1" applyBorder="1" applyAlignment="1">
      <alignment horizontal="center" vertical="center"/>
    </xf>
    <xf numFmtId="0" fontId="26" fillId="33" borderId="50" xfId="0" applyFont="1" applyFill="1" applyBorder="1" applyAlignment="1">
      <alignment horizontal="center" vertical="center"/>
    </xf>
    <xf numFmtId="2" fontId="25" fillId="33" borderId="50" xfId="0" applyNumberFormat="1" applyFont="1" applyFill="1" applyBorder="1" applyAlignment="1">
      <alignment horizontal="center" vertical="center"/>
    </xf>
    <xf numFmtId="0" fontId="22" fillId="0" borderId="15" xfId="0" applyFont="1" applyFill="1" applyBorder="1" applyAlignment="1">
      <alignment/>
    </xf>
    <xf numFmtId="0" fontId="22" fillId="0" borderId="15" xfId="0" applyFont="1" applyFill="1" applyBorder="1" applyAlignment="1">
      <alignment horizontal="left"/>
    </xf>
    <xf numFmtId="2" fontId="26" fillId="33" borderId="15" xfId="0" applyNumberFormat="1" applyFont="1" applyFill="1" applyBorder="1" applyAlignment="1">
      <alignment horizontal="center" vertical="center"/>
    </xf>
    <xf numFmtId="0" fontId="67" fillId="0" borderId="15" xfId="0" applyFont="1" applyFill="1" applyBorder="1" applyAlignment="1">
      <alignment/>
    </xf>
    <xf numFmtId="0" fontId="67" fillId="0" borderId="15" xfId="0" applyFont="1" applyFill="1" applyBorder="1" applyAlignment="1">
      <alignment horizontal="left"/>
    </xf>
    <xf numFmtId="0" fontId="22" fillId="34" borderId="49" xfId="0" applyFont="1" applyFill="1" applyBorder="1" applyAlignment="1">
      <alignment horizontal="center" vertical="center"/>
    </xf>
    <xf numFmtId="0" fontId="22" fillId="0" borderId="50" xfId="0" applyFont="1" applyBorder="1" applyAlignment="1">
      <alignment horizontal="center" vertical="center"/>
    </xf>
    <xf numFmtId="2" fontId="26" fillId="33" borderId="50" xfId="0" applyNumberFormat="1" applyFont="1" applyFill="1" applyBorder="1" applyAlignment="1">
      <alignment horizontal="center" vertical="center"/>
    </xf>
    <xf numFmtId="0" fontId="67" fillId="0" borderId="15" xfId="0" applyFont="1" applyBorder="1" applyAlignment="1">
      <alignment/>
    </xf>
    <xf numFmtId="0" fontId="67" fillId="35" borderId="15" xfId="0" applyFont="1" applyFill="1" applyBorder="1" applyAlignment="1">
      <alignment horizontal="left" vertical="center"/>
    </xf>
    <xf numFmtId="0" fontId="22" fillId="0" borderId="15" xfId="0" applyFont="1" applyBorder="1" applyAlignment="1">
      <alignment horizontal="center" vertical="center"/>
    </xf>
    <xf numFmtId="0" fontId="67" fillId="0" borderId="49" xfId="0" applyFont="1" applyFill="1" applyBorder="1" applyAlignment="1">
      <alignment horizontal="left" vertical="center"/>
    </xf>
    <xf numFmtId="0" fontId="22" fillId="0" borderId="49" xfId="0" applyFont="1" applyBorder="1" applyAlignment="1">
      <alignment horizontal="center" vertical="center"/>
    </xf>
    <xf numFmtId="0" fontId="22" fillId="0" borderId="50" xfId="0" applyFont="1" applyFill="1" applyBorder="1" applyAlignment="1">
      <alignment/>
    </xf>
    <xf numFmtId="0" fontId="22" fillId="0" borderId="50" xfId="0" applyFont="1" applyFill="1" applyBorder="1" applyAlignment="1">
      <alignment horizontal="left"/>
    </xf>
    <xf numFmtId="0" fontId="67" fillId="0" borderId="15" xfId="0" applyFont="1" applyFill="1" applyBorder="1" applyAlignment="1">
      <alignment horizontal="left" vertical="center"/>
    </xf>
    <xf numFmtId="0" fontId="67" fillId="0" borderId="49" xfId="0" applyFont="1" applyFill="1" applyBorder="1" applyAlignment="1">
      <alignment horizontal="left"/>
    </xf>
    <xf numFmtId="0" fontId="22" fillId="0" borderId="50" xfId="0" applyFont="1" applyBorder="1" applyAlignment="1">
      <alignment/>
    </xf>
    <xf numFmtId="0" fontId="22" fillId="0" borderId="50" xfId="0" applyFont="1" applyBorder="1" applyAlignment="1">
      <alignment horizontal="left"/>
    </xf>
    <xf numFmtId="0" fontId="67" fillId="0" borderId="15" xfId="36" applyFont="1" applyFill="1" applyBorder="1" applyAlignment="1" applyProtection="1">
      <alignment wrapText="1"/>
      <protection/>
    </xf>
    <xf numFmtId="0" fontId="22" fillId="35" borderId="15" xfId="0" applyFont="1" applyFill="1" applyBorder="1" applyAlignment="1">
      <alignment horizontal="center" vertical="center"/>
    </xf>
    <xf numFmtId="0" fontId="67" fillId="0" borderId="49" xfId="36" applyFont="1" applyFill="1" applyBorder="1" applyAlignment="1" applyProtection="1">
      <alignment horizontal="left" wrapText="1"/>
      <protection/>
    </xf>
    <xf numFmtId="0" fontId="67" fillId="0" borderId="49" xfId="0" applyFont="1" applyBorder="1" applyAlignment="1">
      <alignment/>
    </xf>
    <xf numFmtId="0" fontId="22" fillId="0" borderId="0" xfId="0" applyFont="1" applyBorder="1" applyAlignment="1">
      <alignment/>
    </xf>
    <xf numFmtId="2" fontId="26" fillId="33" borderId="11" xfId="0" applyNumberFormat="1" applyFont="1" applyFill="1" applyBorder="1" applyAlignment="1">
      <alignment horizontal="center" vertical="center"/>
    </xf>
    <xf numFmtId="0" fontId="67" fillId="0" borderId="15" xfId="0" applyFont="1" applyBorder="1" applyAlignment="1">
      <alignment horizontal="left"/>
    </xf>
    <xf numFmtId="0" fontId="22" fillId="0" borderId="0" xfId="0" applyFont="1" applyFill="1" applyBorder="1" applyAlignment="1">
      <alignment/>
    </xf>
    <xf numFmtId="0" fontId="67" fillId="0" borderId="15" xfId="36" applyFont="1" applyFill="1" applyBorder="1" applyAlignment="1" applyProtection="1">
      <alignment horizontal="left" wrapText="1"/>
      <protection/>
    </xf>
    <xf numFmtId="0" fontId="67" fillId="0" borderId="15" xfId="36" applyFont="1" applyFill="1" applyBorder="1" applyAlignment="1" applyProtection="1">
      <alignment horizontal="left" vertical="top" wrapText="1"/>
      <protection/>
    </xf>
    <xf numFmtId="2" fontId="26" fillId="33" borderId="12" xfId="0" applyNumberFormat="1" applyFont="1" applyFill="1" applyBorder="1" applyAlignment="1">
      <alignment horizontal="center" vertical="center"/>
    </xf>
    <xf numFmtId="2" fontId="26" fillId="33" borderId="16" xfId="0" applyNumberFormat="1" applyFont="1" applyFill="1" applyBorder="1" applyAlignment="1">
      <alignment horizontal="center" vertical="center"/>
    </xf>
    <xf numFmtId="2" fontId="25" fillId="34" borderId="51" xfId="0" applyNumberFormat="1" applyFont="1" applyFill="1" applyBorder="1" applyAlignment="1">
      <alignment horizontal="center" vertical="center"/>
    </xf>
    <xf numFmtId="2" fontId="26" fillId="33" borderId="23" xfId="0" applyNumberFormat="1" applyFont="1" applyFill="1" applyBorder="1" applyAlignment="1">
      <alignment horizontal="center" vertical="center"/>
    </xf>
    <xf numFmtId="2" fontId="26" fillId="33" borderId="52" xfId="0" applyNumberFormat="1" applyFont="1" applyFill="1" applyBorder="1" applyAlignment="1">
      <alignment horizontal="center" vertical="center"/>
    </xf>
    <xf numFmtId="0" fontId="22" fillId="34" borderId="19" xfId="0" applyFont="1" applyFill="1" applyBorder="1" applyAlignment="1">
      <alignment horizontal="center" vertical="center"/>
    </xf>
    <xf numFmtId="2" fontId="25" fillId="34" borderId="20" xfId="0" applyNumberFormat="1" applyFont="1" applyFill="1" applyBorder="1" applyAlignment="1">
      <alignment horizontal="center" vertical="center"/>
    </xf>
    <xf numFmtId="0" fontId="66" fillId="0" borderId="50" xfId="46" applyFont="1" applyBorder="1">
      <alignment/>
      <protection/>
    </xf>
    <xf numFmtId="0" fontId="63" fillId="36" borderId="50" xfId="0" applyFont="1" applyFill="1" applyBorder="1" applyAlignment="1">
      <alignment horizontal="left" wrapText="1"/>
    </xf>
    <xf numFmtId="0" fontId="23" fillId="37" borderId="25" xfId="0" applyFont="1" applyFill="1" applyBorder="1" applyAlignment="1">
      <alignment horizontal="center" vertical="center"/>
    </xf>
    <xf numFmtId="1" fontId="19" fillId="0" borderId="21" xfId="0" applyNumberFormat="1" applyFont="1" applyFill="1" applyBorder="1" applyAlignment="1">
      <alignment horizontal="center" vertical="center"/>
    </xf>
    <xf numFmtId="0" fontId="22" fillId="38" borderId="15" xfId="0" applyFont="1" applyFill="1" applyBorder="1" applyAlignment="1">
      <alignment horizontal="center" vertical="center"/>
    </xf>
    <xf numFmtId="0" fontId="23" fillId="34" borderId="25" xfId="0" applyFont="1" applyFill="1" applyBorder="1" applyAlignment="1">
      <alignment horizontal="center" vertical="center"/>
    </xf>
    <xf numFmtId="1" fontId="19" fillId="0" borderId="15" xfId="0" applyNumberFormat="1" applyFont="1" applyFill="1" applyBorder="1" applyAlignment="1">
      <alignment horizontal="center" vertical="center"/>
    </xf>
    <xf numFmtId="1" fontId="68" fillId="0" borderId="15" xfId="0" applyNumberFormat="1" applyFont="1" applyFill="1" applyBorder="1" applyAlignment="1">
      <alignment horizontal="center" vertical="center"/>
    </xf>
    <xf numFmtId="0" fontId="65" fillId="37" borderId="25" xfId="0" applyFont="1" applyFill="1" applyBorder="1" applyAlignment="1">
      <alignment horizontal="center" vertical="center"/>
    </xf>
    <xf numFmtId="0" fontId="23" fillId="34" borderId="39" xfId="0" applyFont="1" applyFill="1" applyBorder="1" applyAlignment="1">
      <alignment horizontal="center" vertical="center"/>
    </xf>
    <xf numFmtId="0" fontId="22" fillId="39" borderId="15" xfId="0" applyFont="1" applyFill="1" applyBorder="1" applyAlignment="1">
      <alignment horizontal="left" vertical="center"/>
    </xf>
    <xf numFmtId="0" fontId="23" fillId="34" borderId="17" xfId="0" applyFont="1" applyFill="1" applyBorder="1" applyAlignment="1">
      <alignment horizontal="center" vertical="center"/>
    </xf>
    <xf numFmtId="0" fontId="22" fillId="39" borderId="19" xfId="0" applyFont="1" applyFill="1" applyBorder="1" applyAlignment="1">
      <alignment horizontal="left" vertical="center"/>
    </xf>
    <xf numFmtId="0" fontId="63" fillId="0" borderId="11" xfId="0" applyFont="1" applyFill="1" applyBorder="1" applyAlignment="1">
      <alignment horizontal="left" wrapText="1"/>
    </xf>
    <xf numFmtId="0" fontId="63" fillId="0" borderId="11" xfId="0" applyFont="1" applyFill="1" applyBorder="1" applyAlignment="1">
      <alignment horizontal="center" wrapText="1"/>
    </xf>
    <xf numFmtId="0" fontId="19" fillId="38" borderId="23" xfId="0" applyFont="1" applyFill="1" applyBorder="1" applyAlignment="1">
      <alignment horizontal="left" vertical="center" wrapText="1"/>
    </xf>
    <xf numFmtId="0" fontId="24" fillId="0" borderId="19" xfId="0" applyFont="1" applyBorder="1" applyAlignment="1">
      <alignment/>
    </xf>
    <xf numFmtId="0" fontId="24" fillId="0" borderId="20" xfId="0" applyFont="1" applyBorder="1" applyAlignment="1">
      <alignment/>
    </xf>
    <xf numFmtId="0" fontId="13" fillId="0" borderId="11" xfId="36" applyFont="1" applyFill="1" applyBorder="1" applyAlignment="1" applyProtection="1">
      <alignment horizontal="left" wrapText="1"/>
      <protection/>
    </xf>
    <xf numFmtId="0" fontId="13" fillId="0" borderId="15" xfId="36" applyFont="1" applyFill="1" applyBorder="1" applyAlignment="1" applyProtection="1">
      <alignment horizontal="left" wrapText="1"/>
      <protection/>
    </xf>
    <xf numFmtId="0" fontId="13" fillId="0" borderId="46" xfId="36" applyFont="1" applyFill="1" applyBorder="1" applyAlignment="1" applyProtection="1">
      <alignment horizontal="left" wrapText="1"/>
      <protection/>
    </xf>
    <xf numFmtId="0" fontId="13" fillId="0" borderId="26" xfId="36" applyFont="1" applyFill="1" applyBorder="1" applyAlignment="1" applyProtection="1">
      <alignment horizontal="left" wrapText="1"/>
      <protection/>
    </xf>
    <xf numFmtId="0" fontId="67" fillId="0" borderId="15" xfId="46" applyFont="1" applyBorder="1">
      <alignment/>
      <protection/>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22" fillId="34" borderId="53" xfId="0" applyFont="1" applyFill="1" applyBorder="1" applyAlignment="1">
      <alignment horizontal="center" vertical="center"/>
    </xf>
    <xf numFmtId="0" fontId="26" fillId="33" borderId="14" xfId="0" applyFont="1" applyFill="1" applyBorder="1" applyAlignment="1">
      <alignment horizontal="center" vertical="center"/>
    </xf>
    <xf numFmtId="0" fontId="67" fillId="0" borderId="49" xfId="46" applyFont="1" applyBorder="1">
      <alignment/>
      <protection/>
    </xf>
    <xf numFmtId="0" fontId="13" fillId="0" borderId="21" xfId="0" applyFont="1" applyFill="1" applyBorder="1" applyAlignment="1">
      <alignment horizontal="center" vertical="center"/>
    </xf>
    <xf numFmtId="0" fontId="69" fillId="0" borderId="16" xfId="0" applyFont="1" applyFill="1" applyBorder="1" applyAlignment="1">
      <alignment horizontal="left" vertical="center" wrapText="1"/>
    </xf>
    <xf numFmtId="0" fontId="24" fillId="0" borderId="15" xfId="0" applyFont="1" applyBorder="1" applyAlignment="1">
      <alignment/>
    </xf>
    <xf numFmtId="0" fontId="24" fillId="0" borderId="16" xfId="0" applyFont="1" applyBorder="1" applyAlignment="1">
      <alignment/>
    </xf>
    <xf numFmtId="0" fontId="69" fillId="0" borderId="32" xfId="0" applyFont="1" applyFill="1" applyBorder="1" applyAlignment="1">
      <alignment horizontal="left" vertical="center" wrapText="1"/>
    </xf>
    <xf numFmtId="0" fontId="63" fillId="0" borderId="21" xfId="0" applyFont="1" applyFill="1" applyBorder="1" applyAlignment="1">
      <alignment horizontal="left" vertical="center" wrapText="1"/>
    </xf>
    <xf numFmtId="0" fontId="19" fillId="0" borderId="18" xfId="36" applyFont="1" applyFill="1" applyBorder="1" applyAlignment="1" applyProtection="1">
      <alignment horizontal="left" vertical="center" wrapText="1"/>
      <protection/>
    </xf>
    <xf numFmtId="0" fontId="13" fillId="0" borderId="19" xfId="36" applyFont="1" applyFill="1" applyBorder="1" applyAlignment="1" applyProtection="1">
      <alignment horizontal="left" vertical="center" wrapText="1"/>
      <protection/>
    </xf>
    <xf numFmtId="0" fontId="22" fillId="0" borderId="19" xfId="0" applyFont="1" applyBorder="1" applyAlignment="1">
      <alignment/>
    </xf>
    <xf numFmtId="0" fontId="69" fillId="0" borderId="32" xfId="0" applyFont="1" applyFill="1" applyBorder="1" applyAlignment="1">
      <alignment horizontal="left" wrapText="1"/>
    </xf>
    <xf numFmtId="0" fontId="69" fillId="0" borderId="18" xfId="0" applyFont="1" applyFill="1" applyBorder="1" applyAlignment="1">
      <alignment horizontal="left" vertical="center" wrapText="1"/>
    </xf>
    <xf numFmtId="0" fontId="63" fillId="0" borderId="19" xfId="0" applyFont="1" applyFill="1" applyBorder="1" applyAlignment="1">
      <alignment horizontal="left" vertical="center" wrapText="1"/>
    </xf>
    <xf numFmtId="0" fontId="13" fillId="38" borderId="21" xfId="0" applyFont="1" applyFill="1" applyBorder="1" applyAlignment="1">
      <alignment horizontal="left" wrapText="1"/>
    </xf>
    <xf numFmtId="0" fontId="13" fillId="38" borderId="23" xfId="0" applyFont="1" applyFill="1" applyBorder="1" applyAlignment="1">
      <alignment horizontal="left" wrapText="1"/>
    </xf>
    <xf numFmtId="0" fontId="13" fillId="38" borderId="19" xfId="0" applyFont="1" applyFill="1" applyBorder="1" applyAlignment="1">
      <alignment horizontal="left" wrapText="1"/>
    </xf>
    <xf numFmtId="0" fontId="63" fillId="38" borderId="20" xfId="0" applyFont="1" applyFill="1" applyBorder="1" applyAlignment="1">
      <alignment horizontal="left" wrapText="1"/>
    </xf>
    <xf numFmtId="0" fontId="22" fillId="0" borderId="21" xfId="0" applyFont="1" applyBorder="1" applyAlignment="1">
      <alignment/>
    </xf>
    <xf numFmtId="0" fontId="22" fillId="0" borderId="23" xfId="0" applyFont="1" applyBorder="1" applyAlignment="1">
      <alignment/>
    </xf>
    <xf numFmtId="0" fontId="22" fillId="0" borderId="20" xfId="0" applyFont="1" applyBorder="1" applyAlignment="1">
      <alignment/>
    </xf>
    <xf numFmtId="0" fontId="69" fillId="0" borderId="17" xfId="0" applyFont="1" applyFill="1" applyBorder="1" applyAlignment="1">
      <alignment horizontal="left" vertical="center" wrapText="1"/>
    </xf>
    <xf numFmtId="0" fontId="67" fillId="0" borderId="15" xfId="0" applyFont="1" applyFill="1" applyBorder="1" applyAlignment="1">
      <alignment horizontal="center" vertical="center"/>
    </xf>
    <xf numFmtId="0" fontId="67" fillId="0" borderId="49" xfId="0" applyFont="1" applyFill="1" applyBorder="1" applyAlignment="1">
      <alignment horizontal="center" vertical="center"/>
    </xf>
    <xf numFmtId="0" fontId="67" fillId="35" borderId="15" xfId="0" applyFont="1" applyFill="1" applyBorder="1" applyAlignment="1">
      <alignment horizontal="center" vertical="center"/>
    </xf>
    <xf numFmtId="0" fontId="22" fillId="38" borderId="21" xfId="0" applyFont="1" applyFill="1" applyBorder="1" applyAlignment="1">
      <alignment horizontal="center" vertical="center"/>
    </xf>
    <xf numFmtId="1" fontId="70" fillId="0" borderId="15" xfId="0" applyNumberFormat="1" applyFont="1" applyFill="1" applyBorder="1" applyAlignment="1">
      <alignment horizontal="center" vertical="center"/>
    </xf>
    <xf numFmtId="0" fontId="13" fillId="0" borderId="50" xfId="36" applyFont="1" applyFill="1" applyBorder="1" applyAlignment="1" applyProtection="1">
      <alignment wrapText="1"/>
      <protection/>
    </xf>
    <xf numFmtId="0" fontId="22" fillId="0" borderId="11" xfId="0" applyFont="1" applyBorder="1" applyAlignment="1">
      <alignment horizontal="center" vertical="center"/>
    </xf>
    <xf numFmtId="0" fontId="22" fillId="0" borderId="11" xfId="0" applyFont="1" applyFill="1" applyBorder="1" applyAlignment="1">
      <alignment/>
    </xf>
    <xf numFmtId="0" fontId="13" fillId="0" borderId="0" xfId="36" applyFont="1" applyFill="1" applyBorder="1" applyAlignment="1" applyProtection="1">
      <alignment horizontal="center" vertical="center" wrapText="1"/>
      <protection/>
    </xf>
    <xf numFmtId="0" fontId="63" fillId="0" borderId="21" xfId="0" applyFont="1" applyFill="1" applyBorder="1" applyAlignment="1">
      <alignment horizontal="center" vertical="center" wrapText="1"/>
    </xf>
    <xf numFmtId="0" fontId="2" fillId="34" borderId="54" xfId="0" applyFont="1" applyFill="1" applyBorder="1" applyAlignment="1">
      <alignment horizontal="center" vertical="center"/>
    </xf>
    <xf numFmtId="2" fontId="23" fillId="34" borderId="27" xfId="0" applyNumberFormat="1" applyFont="1" applyFill="1" applyBorder="1" applyAlignment="1">
      <alignment horizontal="center" vertical="center"/>
    </xf>
    <xf numFmtId="2" fontId="23" fillId="34" borderId="14" xfId="0" applyNumberFormat="1" applyFont="1" applyFill="1" applyBorder="1" applyAlignment="1">
      <alignment horizontal="center" vertical="center"/>
    </xf>
    <xf numFmtId="0" fontId="71" fillId="0" borderId="17" xfId="0" applyFont="1" applyFill="1" applyBorder="1" applyAlignment="1">
      <alignment horizontal="center"/>
    </xf>
    <xf numFmtId="0" fontId="22" fillId="0" borderId="16" xfId="0" applyFont="1" applyFill="1" applyBorder="1" applyAlignment="1">
      <alignment horizontal="center" vertical="center"/>
    </xf>
    <xf numFmtId="0" fontId="22" fillId="0" borderId="12" xfId="0" applyFont="1" applyFill="1" applyBorder="1" applyAlignment="1">
      <alignment horizontal="center" vertical="center"/>
    </xf>
    <xf numFmtId="0" fontId="13" fillId="0" borderId="17" xfId="0" applyFont="1" applyFill="1" applyBorder="1" applyAlignment="1">
      <alignment horizontal="center"/>
    </xf>
    <xf numFmtId="0" fontId="71" fillId="0" borderId="39" xfId="0" applyFont="1" applyFill="1" applyBorder="1" applyAlignment="1">
      <alignment horizontal="center"/>
    </xf>
    <xf numFmtId="0" fontId="4" fillId="0" borderId="15" xfId="0" applyFont="1" applyBorder="1" applyAlignment="1">
      <alignment horizontal="center" vertical="center"/>
    </xf>
    <xf numFmtId="0" fontId="22" fillId="0" borderId="0" xfId="0" applyFont="1" applyFill="1" applyBorder="1" applyAlignment="1">
      <alignment horizontal="left" vertical="center"/>
    </xf>
    <xf numFmtId="0" fontId="13" fillId="40" borderId="50" xfId="36" applyFont="1" applyFill="1" applyBorder="1" applyAlignment="1" applyProtection="1">
      <alignment horizontal="left" wrapText="1"/>
      <protection/>
    </xf>
    <xf numFmtId="0" fontId="22" fillId="0" borderId="15" xfId="0" applyFont="1" applyBorder="1" applyAlignment="1">
      <alignment horizontal="left"/>
    </xf>
    <xf numFmtId="0" fontId="63" fillId="36" borderId="11" xfId="0" applyFont="1" applyFill="1" applyBorder="1" applyAlignment="1">
      <alignment horizontal="left" wrapText="1"/>
    </xf>
    <xf numFmtId="0" fontId="66" fillId="0" borderId="0" xfId="46" applyFont="1" applyBorder="1" applyAlignment="1">
      <alignment/>
      <protection/>
    </xf>
    <xf numFmtId="0" fontId="4" fillId="0" borderId="3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8" xfId="0" applyFont="1" applyFill="1" applyBorder="1" applyAlignment="1">
      <alignment horizontal="center" vertical="center"/>
    </xf>
    <xf numFmtId="0" fontId="22" fillId="0" borderId="21" xfId="0" applyFont="1" applyFill="1" applyBorder="1" applyAlignment="1">
      <alignment horizontal="center"/>
    </xf>
    <xf numFmtId="0" fontId="63" fillId="0" borderId="19" xfId="0" applyFont="1" applyFill="1" applyBorder="1" applyAlignment="1">
      <alignment horizontal="center" vertical="center" wrapText="1"/>
    </xf>
    <xf numFmtId="0" fontId="66" fillId="0" borderId="19" xfId="46" applyFont="1" applyFill="1" applyBorder="1" applyAlignment="1">
      <alignment/>
      <protection/>
    </xf>
    <xf numFmtId="0" fontId="22" fillId="0" borderId="11" xfId="0" applyFont="1" applyFill="1" applyBorder="1" applyAlignment="1">
      <alignment horizontal="left"/>
    </xf>
    <xf numFmtId="0" fontId="63" fillId="36" borderId="50" xfId="0" applyFont="1" applyFill="1" applyBorder="1" applyAlignment="1">
      <alignment horizontal="center" vertical="center" wrapText="1"/>
    </xf>
    <xf numFmtId="0" fontId="13" fillId="40" borderId="50" xfId="36" applyFont="1" applyFill="1" applyBorder="1" applyAlignment="1" applyProtection="1">
      <alignment horizontal="center" vertical="center" wrapText="1"/>
      <protection/>
    </xf>
    <xf numFmtId="0" fontId="67" fillId="0" borderId="15" xfId="0" applyFont="1" applyBorder="1" applyAlignment="1">
      <alignment horizontal="center" vertical="center"/>
    </xf>
    <xf numFmtId="0" fontId="13" fillId="0" borderId="50" xfId="36" applyFont="1" applyFill="1" applyBorder="1" applyAlignment="1" applyProtection="1">
      <alignment horizontal="center" vertical="center" wrapText="1"/>
      <protection/>
    </xf>
    <xf numFmtId="0" fontId="69" fillId="38" borderId="17" xfId="0" applyFont="1" applyFill="1" applyBorder="1" applyAlignment="1">
      <alignment horizontal="left" vertical="center" wrapText="1"/>
    </xf>
    <xf numFmtId="0" fontId="63" fillId="38" borderId="15" xfId="0" applyFont="1" applyFill="1" applyBorder="1" applyAlignment="1">
      <alignment horizontal="left" vertical="center" wrapText="1"/>
    </xf>
    <xf numFmtId="0" fontId="19" fillId="38" borderId="17" xfId="0" applyFont="1" applyFill="1" applyBorder="1" applyAlignment="1">
      <alignment horizontal="left" vertical="center" wrapText="1"/>
    </xf>
    <xf numFmtId="0" fontId="66" fillId="0" borderId="21" xfId="46" applyFont="1" applyFill="1" applyBorder="1">
      <alignment/>
      <protection/>
    </xf>
    <xf numFmtId="0" fontId="66" fillId="39" borderId="15" xfId="46" applyFont="1" applyFill="1" applyBorder="1" applyAlignment="1">
      <alignment/>
      <protection/>
    </xf>
    <xf numFmtId="0" fontId="63" fillId="39" borderId="15" xfId="0" applyFont="1" applyFill="1" applyBorder="1" applyAlignment="1">
      <alignment wrapText="1"/>
    </xf>
    <xf numFmtId="0" fontId="66" fillId="39" borderId="15" xfId="46" applyFont="1" applyFill="1" applyBorder="1">
      <alignment/>
      <protection/>
    </xf>
    <xf numFmtId="0" fontId="13" fillId="39" borderId="15" xfId="36" applyFont="1" applyFill="1" applyBorder="1" applyAlignment="1" applyProtection="1">
      <alignment wrapText="1"/>
      <protection/>
    </xf>
    <xf numFmtId="0" fontId="22" fillId="41" borderId="15" xfId="0" applyFont="1" applyFill="1" applyBorder="1" applyAlignment="1">
      <alignment horizontal="left"/>
    </xf>
    <xf numFmtId="0" fontId="22" fillId="41" borderId="15" xfId="0" applyFont="1" applyFill="1" applyBorder="1" applyAlignment="1">
      <alignment/>
    </xf>
    <xf numFmtId="0" fontId="63" fillId="0" borderId="33" xfId="0" applyFont="1" applyFill="1" applyBorder="1" applyAlignment="1">
      <alignment horizontal="center" wrapText="1"/>
    </xf>
    <xf numFmtId="0" fontId="22" fillId="0" borderId="11" xfId="0" applyFont="1" applyFill="1" applyBorder="1" applyAlignment="1">
      <alignment horizontal="center"/>
    </xf>
    <xf numFmtId="0" fontId="4" fillId="38" borderId="32" xfId="0" applyFont="1" applyFill="1" applyBorder="1" applyAlignment="1">
      <alignment horizontal="center" vertical="center"/>
    </xf>
    <xf numFmtId="0" fontId="63" fillId="38" borderId="21" xfId="0" applyFont="1" applyFill="1" applyBorder="1" applyAlignment="1">
      <alignment horizontal="left" wrapText="1"/>
    </xf>
    <xf numFmtId="0" fontId="4" fillId="38" borderId="18" xfId="0" applyFont="1" applyFill="1" applyBorder="1" applyAlignment="1">
      <alignment horizontal="center" vertical="center"/>
    </xf>
    <xf numFmtId="0" fontId="63" fillId="38" borderId="19" xfId="0" applyFont="1" applyFill="1" applyBorder="1" applyAlignment="1">
      <alignment horizontal="left" wrapText="1"/>
    </xf>
    <xf numFmtId="0" fontId="63" fillId="38" borderId="19" xfId="0" applyFont="1" applyFill="1" applyBorder="1" applyAlignment="1">
      <alignment horizontal="center" wrapText="1"/>
    </xf>
    <xf numFmtId="0" fontId="4" fillId="38" borderId="39" xfId="0" applyFont="1" applyFill="1" applyBorder="1" applyAlignment="1">
      <alignment horizontal="center" vertical="center"/>
    </xf>
    <xf numFmtId="0" fontId="63" fillId="38" borderId="11" xfId="0" applyFont="1" applyFill="1" applyBorder="1" applyAlignment="1">
      <alignment horizontal="left" wrapText="1"/>
    </xf>
    <xf numFmtId="0" fontId="63" fillId="38" borderId="11" xfId="0" applyFont="1" applyFill="1" applyBorder="1" applyAlignment="1">
      <alignment horizontal="center" wrapText="1"/>
    </xf>
    <xf numFmtId="0" fontId="69" fillId="38" borderId="32" xfId="0" applyFont="1" applyFill="1" applyBorder="1" applyAlignment="1">
      <alignment horizontal="left" vertical="center" wrapText="1"/>
    </xf>
    <xf numFmtId="0" fontId="63" fillId="38" borderId="21" xfId="0" applyFont="1" applyFill="1" applyBorder="1" applyAlignment="1">
      <alignment horizontal="left" vertical="center" wrapText="1"/>
    </xf>
    <xf numFmtId="0" fontId="19" fillId="38" borderId="18" xfId="36" applyFont="1" applyFill="1" applyBorder="1" applyAlignment="1" applyProtection="1">
      <alignment horizontal="left" vertical="center" wrapText="1"/>
      <protection/>
    </xf>
    <xf numFmtId="0" fontId="13" fillId="38" borderId="19" xfId="36" applyFont="1" applyFill="1" applyBorder="1" applyAlignment="1" applyProtection="1">
      <alignment horizontal="left" vertical="center" wrapText="1"/>
      <protection/>
    </xf>
    <xf numFmtId="0" fontId="69" fillId="38" borderId="32" xfId="0" applyFont="1" applyFill="1" applyBorder="1" applyAlignment="1">
      <alignment horizontal="left" wrapText="1"/>
    </xf>
    <xf numFmtId="0" fontId="22" fillId="38" borderId="19" xfId="0" applyFont="1" applyFill="1" applyBorder="1" applyAlignment="1">
      <alignment horizontal="center" vertical="center"/>
    </xf>
    <xf numFmtId="0" fontId="22" fillId="38" borderId="26" xfId="0" applyFont="1" applyFill="1" applyBorder="1" applyAlignment="1">
      <alignment horizontal="center" vertical="center"/>
    </xf>
    <xf numFmtId="0" fontId="69" fillId="38" borderId="18" xfId="0" applyFont="1" applyFill="1" applyBorder="1" applyAlignment="1">
      <alignment horizontal="left" vertical="center" wrapText="1"/>
    </xf>
    <xf numFmtId="0" fontId="63" fillId="38" borderId="19" xfId="0" applyFont="1" applyFill="1" applyBorder="1" applyAlignment="1">
      <alignment horizontal="left" vertical="center" wrapText="1"/>
    </xf>
    <xf numFmtId="0" fontId="66" fillId="0" borderId="0" xfId="46" applyFont="1" applyFill="1" applyBorder="1">
      <alignment/>
      <protection/>
    </xf>
    <xf numFmtId="0" fontId="66" fillId="0" borderId="0" xfId="46" applyFont="1" applyBorder="1">
      <alignment/>
      <protection/>
    </xf>
    <xf numFmtId="0" fontId="0" fillId="0" borderId="49" xfId="0" applyBorder="1" applyAlignment="1">
      <alignment/>
    </xf>
    <xf numFmtId="0" fontId="13" fillId="38" borderId="15" xfId="0" applyFont="1" applyFill="1" applyBorder="1" applyAlignment="1">
      <alignment horizontal="center" vertical="center"/>
    </xf>
    <xf numFmtId="1" fontId="19" fillId="38" borderId="15" xfId="0" applyNumberFormat="1" applyFont="1" applyFill="1" applyBorder="1" applyAlignment="1">
      <alignment horizontal="center" vertical="center"/>
    </xf>
    <xf numFmtId="0" fontId="13" fillId="38" borderId="21" xfId="0" applyFont="1" applyFill="1" applyBorder="1" applyAlignment="1">
      <alignment horizontal="center" vertical="center"/>
    </xf>
    <xf numFmtId="1" fontId="19" fillId="38" borderId="21" xfId="0" applyNumberFormat="1" applyFont="1" applyFill="1" applyBorder="1" applyAlignment="1">
      <alignment horizontal="center" vertical="center"/>
    </xf>
    <xf numFmtId="1" fontId="68" fillId="38" borderId="15" xfId="0" applyNumberFormat="1" applyFont="1" applyFill="1" applyBorder="1" applyAlignment="1">
      <alignment horizontal="center" vertical="center"/>
    </xf>
    <xf numFmtId="0" fontId="24" fillId="38" borderId="15" xfId="0" applyFont="1" applyFill="1" applyBorder="1" applyAlignment="1">
      <alignment horizontal="center" vertical="center"/>
    </xf>
    <xf numFmtId="0" fontId="22" fillId="38" borderId="50" xfId="0" applyFont="1" applyFill="1" applyBorder="1" applyAlignment="1">
      <alignment horizontal="left" vertical="center"/>
    </xf>
    <xf numFmtId="0" fontId="22" fillId="38" borderId="50" xfId="0" applyFont="1" applyFill="1" applyBorder="1" applyAlignment="1">
      <alignment horizontal="center" vertical="center"/>
    </xf>
    <xf numFmtId="0" fontId="24" fillId="38" borderId="50" xfId="0" applyFont="1" applyFill="1" applyBorder="1" applyAlignment="1">
      <alignment horizontal="center" vertical="center"/>
    </xf>
    <xf numFmtId="0" fontId="22" fillId="38" borderId="15" xfId="0" applyFont="1" applyFill="1" applyBorder="1" applyAlignment="1">
      <alignment horizontal="left" vertical="center"/>
    </xf>
    <xf numFmtId="0" fontId="22" fillId="38" borderId="49" xfId="0" applyFont="1" applyFill="1" applyBorder="1" applyAlignment="1">
      <alignment horizontal="left" vertical="center"/>
    </xf>
    <xf numFmtId="0" fontId="22" fillId="38" borderId="49" xfId="0" applyFont="1" applyFill="1" applyBorder="1" applyAlignment="1">
      <alignment horizontal="center" vertical="center"/>
    </xf>
    <xf numFmtId="0" fontId="24" fillId="38" borderId="49" xfId="0" applyFont="1" applyFill="1" applyBorder="1" applyAlignment="1">
      <alignment horizontal="center" vertical="center"/>
    </xf>
    <xf numFmtId="0" fontId="19" fillId="38" borderId="21" xfId="0" applyFont="1" applyFill="1" applyBorder="1" applyAlignment="1">
      <alignment horizontal="center" vertical="center"/>
    </xf>
    <xf numFmtId="1" fontId="19" fillId="38" borderId="22" xfId="0" applyNumberFormat="1" applyFont="1" applyFill="1" applyBorder="1" applyAlignment="1">
      <alignment horizontal="center" vertical="center"/>
    </xf>
    <xf numFmtId="0" fontId="23" fillId="34" borderId="32" xfId="0" applyFont="1" applyFill="1" applyBorder="1" applyAlignment="1">
      <alignment horizontal="center" vertical="center"/>
    </xf>
    <xf numFmtId="0" fontId="23" fillId="34" borderId="55" xfId="0" applyFont="1" applyFill="1" applyBorder="1" applyAlignment="1">
      <alignment horizontal="center" vertical="center"/>
    </xf>
    <xf numFmtId="0" fontId="23" fillId="34" borderId="13" xfId="0" applyFont="1" applyFill="1" applyBorder="1" applyAlignment="1">
      <alignment horizontal="center" vertical="center"/>
    </xf>
    <xf numFmtId="0" fontId="23" fillId="34" borderId="24" xfId="0" applyFont="1" applyFill="1" applyBorder="1" applyAlignment="1">
      <alignment horizontal="center" vertical="center"/>
    </xf>
    <xf numFmtId="0" fontId="23" fillId="34" borderId="18" xfId="0" applyFont="1" applyFill="1" applyBorder="1" applyAlignment="1">
      <alignment horizontal="center" vertical="center"/>
    </xf>
    <xf numFmtId="0" fontId="23" fillId="34" borderId="56" xfId="0" applyFont="1" applyFill="1" applyBorder="1" applyAlignment="1">
      <alignment horizontal="center" vertical="center"/>
    </xf>
    <xf numFmtId="0" fontId="69" fillId="0" borderId="18" xfId="0" applyFont="1" applyFill="1" applyBorder="1" applyAlignment="1">
      <alignment horizontal="left" wrapText="1"/>
    </xf>
    <xf numFmtId="0" fontId="19" fillId="38" borderId="18" xfId="36" applyFont="1" applyFill="1" applyBorder="1" applyAlignment="1" applyProtection="1">
      <alignment horizontal="left" wrapText="1"/>
      <protection/>
    </xf>
    <xf numFmtId="0" fontId="13" fillId="38" borderId="19" xfId="36" applyFont="1" applyFill="1" applyBorder="1" applyAlignment="1" applyProtection="1">
      <alignment horizontal="left" wrapText="1"/>
      <protection/>
    </xf>
    <xf numFmtId="0" fontId="22" fillId="0" borderId="0" xfId="0" applyFont="1" applyBorder="1" applyAlignment="1">
      <alignment/>
    </xf>
    <xf numFmtId="0" fontId="67" fillId="0" borderId="0" xfId="0" applyFont="1" applyBorder="1" applyAlignment="1">
      <alignment/>
    </xf>
    <xf numFmtId="0" fontId="67" fillId="0" borderId="0" xfId="0" applyFont="1" applyFill="1" applyBorder="1" applyAlignment="1">
      <alignment horizontal="left" vertical="center"/>
    </xf>
    <xf numFmtId="0" fontId="67" fillId="0" borderId="0" xfId="0" applyFont="1" applyFill="1" applyBorder="1" applyAlignment="1">
      <alignment/>
    </xf>
    <xf numFmtId="0" fontId="67" fillId="0" borderId="0" xfId="36" applyFont="1" applyFill="1" applyBorder="1" applyAlignment="1" applyProtection="1">
      <alignment horizontal="left" vertical="top" wrapText="1"/>
      <protection/>
    </xf>
    <xf numFmtId="0" fontId="67" fillId="0" borderId="0" xfId="36" applyFont="1" applyFill="1" applyBorder="1" applyAlignment="1" applyProtection="1">
      <alignment horizontal="left" wrapText="1"/>
      <protection/>
    </xf>
    <xf numFmtId="0" fontId="67" fillId="0" borderId="0" xfId="36" applyFont="1" applyFill="1" applyBorder="1" applyAlignment="1" applyProtection="1">
      <alignment wrapText="1"/>
      <protection/>
    </xf>
    <xf numFmtId="0" fontId="13" fillId="0" borderId="0" xfId="36" applyFont="1" applyFill="1" applyBorder="1" applyAlignment="1" applyProtection="1">
      <alignment wrapText="1"/>
      <protection/>
    </xf>
    <xf numFmtId="0" fontId="2" fillId="34" borderId="15" xfId="0" applyFont="1" applyFill="1" applyBorder="1" applyAlignment="1">
      <alignment horizontal="center" vertical="center"/>
    </xf>
    <xf numFmtId="2" fontId="23" fillId="34" borderId="15" xfId="0" applyNumberFormat="1" applyFont="1" applyFill="1" applyBorder="1" applyAlignment="1">
      <alignment horizontal="center" vertical="center"/>
    </xf>
    <xf numFmtId="0" fontId="22" fillId="33" borderId="15"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11" xfId="36" applyFont="1" applyFill="1" applyBorder="1" applyAlignment="1" applyProtection="1">
      <alignment wrapText="1"/>
      <protection/>
    </xf>
    <xf numFmtId="0" fontId="0" fillId="0" borderId="15" xfId="0" applyBorder="1" applyAlignment="1">
      <alignment/>
    </xf>
    <xf numFmtId="0" fontId="13" fillId="0" borderId="11" xfId="36" applyFont="1" applyFill="1" applyBorder="1" applyAlignment="1" applyProtection="1">
      <alignment horizontal="center" vertical="center" wrapText="1"/>
      <protection/>
    </xf>
    <xf numFmtId="0" fontId="63" fillId="0" borderId="0" xfId="0" applyFont="1" applyFill="1" applyBorder="1" applyAlignment="1">
      <alignment horizontal="center" vertical="center" wrapText="1"/>
    </xf>
    <xf numFmtId="0" fontId="66" fillId="0" borderId="11" xfId="46" applyFont="1" applyFill="1" applyBorder="1">
      <alignment/>
      <protection/>
    </xf>
    <xf numFmtId="0" fontId="66" fillId="0" borderId="19" xfId="46" applyFont="1" applyFill="1" applyBorder="1">
      <alignment/>
      <protection/>
    </xf>
    <xf numFmtId="0" fontId="66" fillId="0" borderId="11" xfId="46" applyFont="1" applyFill="1" applyBorder="1" applyAlignment="1">
      <alignment/>
      <protection/>
    </xf>
    <xf numFmtId="0" fontId="13" fillId="0" borderId="19" xfId="36" applyFont="1" applyFill="1" applyBorder="1" applyAlignment="1" applyProtection="1">
      <alignment horizontal="center" vertical="center" wrapText="1"/>
      <protection/>
    </xf>
    <xf numFmtId="1" fontId="21" fillId="0" borderId="15" xfId="0" applyNumberFormat="1" applyFont="1" applyFill="1" applyBorder="1" applyAlignment="1">
      <alignment horizontal="center" vertical="center"/>
    </xf>
    <xf numFmtId="0" fontId="19" fillId="0" borderId="12"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69" fillId="0" borderId="20"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0" fillId="35" borderId="0" xfId="0" applyFill="1" applyAlignment="1">
      <alignment/>
    </xf>
    <xf numFmtId="0" fontId="1" fillId="0" borderId="0" xfId="0" applyFont="1" applyFill="1" applyBorder="1" applyAlignment="1">
      <alignment vertical="center"/>
    </xf>
    <xf numFmtId="0" fontId="7" fillId="38" borderId="21" xfId="0" applyFont="1" applyFill="1" applyBorder="1" applyAlignment="1">
      <alignment horizontal="center" vertical="center"/>
    </xf>
    <xf numFmtId="1" fontId="21" fillId="38" borderId="21" xfId="0" applyNumberFormat="1" applyFont="1" applyFill="1" applyBorder="1" applyAlignment="1">
      <alignment horizontal="center" vertical="center"/>
    </xf>
    <xf numFmtId="0" fontId="4" fillId="38" borderId="15" xfId="0" applyFont="1" applyFill="1" applyBorder="1" applyAlignment="1">
      <alignment horizontal="center" vertical="center"/>
    </xf>
    <xf numFmtId="1" fontId="70" fillId="38" borderId="15" xfId="0" applyNumberFormat="1" applyFont="1" applyFill="1" applyBorder="1" applyAlignment="1">
      <alignment horizontal="center" vertical="center"/>
    </xf>
    <xf numFmtId="0" fontId="13" fillId="0" borderId="11" xfId="36" applyFont="1" applyFill="1" applyBorder="1" applyAlignment="1" applyProtection="1">
      <alignment horizontal="center" wrapText="1"/>
      <protection/>
    </xf>
    <xf numFmtId="0" fontId="13" fillId="0" borderId="21" xfId="36" applyFont="1" applyFill="1" applyBorder="1" applyAlignment="1" applyProtection="1">
      <alignment horizontal="center" wrapText="1"/>
      <protection/>
    </xf>
    <xf numFmtId="0" fontId="63" fillId="0" borderId="15" xfId="0" applyFont="1" applyFill="1" applyBorder="1" applyAlignment="1">
      <alignment horizontal="center" wrapText="1"/>
    </xf>
    <xf numFmtId="0" fontId="66" fillId="0" borderId="22" xfId="46" applyFont="1" applyFill="1" applyBorder="1">
      <alignment/>
      <protection/>
    </xf>
    <xf numFmtId="0" fontId="66" fillId="0" borderId="35" xfId="46" applyFont="1" applyFill="1" applyBorder="1">
      <alignment/>
      <protection/>
    </xf>
    <xf numFmtId="0" fontId="66" fillId="0" borderId="38" xfId="46" applyFont="1" applyFill="1" applyBorder="1">
      <alignment/>
      <protection/>
    </xf>
    <xf numFmtId="0" fontId="66" fillId="38" borderId="15" xfId="46" applyFont="1" applyFill="1" applyBorder="1">
      <alignment/>
      <protection/>
    </xf>
    <xf numFmtId="0" fontId="63" fillId="38" borderId="15" xfId="0" applyFont="1" applyFill="1" applyBorder="1" applyAlignment="1">
      <alignment wrapText="1"/>
    </xf>
    <xf numFmtId="0" fontId="13" fillId="38" borderId="15" xfId="36" applyFont="1" applyFill="1" applyBorder="1" applyAlignment="1" applyProtection="1">
      <alignment horizontal="center" vertical="center" wrapText="1"/>
      <protection/>
    </xf>
    <xf numFmtId="0" fontId="66" fillId="38" borderId="15" xfId="46" applyFont="1" applyFill="1" applyBorder="1" applyAlignment="1">
      <alignment/>
      <protection/>
    </xf>
    <xf numFmtId="0" fontId="63" fillId="38" borderId="15" xfId="0" applyFont="1" applyFill="1" applyBorder="1" applyAlignment="1">
      <alignment horizontal="center" vertical="center" wrapText="1"/>
    </xf>
    <xf numFmtId="0" fontId="66" fillId="38" borderId="21" xfId="46" applyFont="1" applyFill="1" applyBorder="1">
      <alignment/>
      <protection/>
    </xf>
    <xf numFmtId="0" fontId="63" fillId="38" borderId="21" xfId="0" applyFont="1" applyFill="1" applyBorder="1" applyAlignment="1">
      <alignment wrapText="1"/>
    </xf>
    <xf numFmtId="0" fontId="13" fillId="38" borderId="21" xfId="36" applyFont="1" applyFill="1" applyBorder="1" applyAlignment="1" applyProtection="1">
      <alignment horizontal="center" vertical="center" wrapText="1"/>
      <protection/>
    </xf>
    <xf numFmtId="0" fontId="0" fillId="0" borderId="15" xfId="0" applyFill="1" applyBorder="1" applyAlignment="1">
      <alignment/>
    </xf>
    <xf numFmtId="0" fontId="71" fillId="38" borderId="32" xfId="0" applyFont="1" applyFill="1" applyBorder="1" applyAlignment="1">
      <alignment horizontal="center"/>
    </xf>
    <xf numFmtId="0" fontId="22" fillId="38" borderId="23" xfId="0" applyFont="1" applyFill="1" applyBorder="1" applyAlignment="1">
      <alignment horizontal="center" vertical="center"/>
    </xf>
    <xf numFmtId="0" fontId="71" fillId="38" borderId="17" xfId="0" applyFont="1" applyFill="1" applyBorder="1" applyAlignment="1">
      <alignment horizontal="center"/>
    </xf>
    <xf numFmtId="0" fontId="22" fillId="38" borderId="11" xfId="0" applyFont="1" applyFill="1" applyBorder="1" applyAlignment="1">
      <alignment horizontal="center" vertical="center"/>
    </xf>
    <xf numFmtId="0" fontId="22" fillId="38" borderId="16" xfId="0" applyFont="1" applyFill="1" applyBorder="1" applyAlignment="1">
      <alignment horizontal="center" vertical="center"/>
    </xf>
    <xf numFmtId="0" fontId="22" fillId="38" borderId="12" xfId="0" applyFont="1" applyFill="1" applyBorder="1" applyAlignment="1">
      <alignment horizontal="center" vertical="center"/>
    </xf>
    <xf numFmtId="0" fontId="4" fillId="0" borderId="11" xfId="0" applyFont="1" applyBorder="1" applyAlignment="1">
      <alignment horizontal="center" vertical="center"/>
    </xf>
    <xf numFmtId="0" fontId="13" fillId="0" borderId="15" xfId="36" applyFont="1" applyFill="1" applyBorder="1" applyAlignment="1" applyProtection="1">
      <alignment horizontal="center" wrapText="1"/>
      <protection/>
    </xf>
    <xf numFmtId="0" fontId="22" fillId="0" borderId="15" xfId="0" applyFont="1" applyFill="1" applyBorder="1" applyAlignment="1">
      <alignment horizontal="center"/>
    </xf>
    <xf numFmtId="0" fontId="13" fillId="0" borderId="15" xfId="0" applyFont="1" applyFill="1" applyBorder="1" applyAlignment="1">
      <alignment horizontal="center" wrapText="1"/>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9" xfId="0" applyFont="1" applyFill="1" applyBorder="1" applyAlignment="1">
      <alignment vertical="center"/>
    </xf>
    <xf numFmtId="0" fontId="22" fillId="0" borderId="11" xfId="0" applyFont="1" applyFill="1" applyBorder="1" applyAlignment="1">
      <alignment vertical="center"/>
    </xf>
    <xf numFmtId="0" fontId="22" fillId="0" borderId="46" xfId="0" applyFont="1" applyFill="1" applyBorder="1" applyAlignment="1">
      <alignment vertical="center"/>
    </xf>
    <xf numFmtId="0" fontId="22" fillId="0" borderId="26" xfId="0" applyFont="1" applyFill="1" applyBorder="1" applyAlignment="1">
      <alignment vertical="center"/>
    </xf>
    <xf numFmtId="0" fontId="66" fillId="0" borderId="21" xfId="46" applyFont="1" applyFill="1" applyBorder="1" applyAlignment="1">
      <alignment/>
      <protection/>
    </xf>
    <xf numFmtId="0" fontId="63" fillId="0" borderId="15" xfId="0" applyFont="1" applyFill="1" applyBorder="1" applyAlignment="1">
      <alignment horizontal="left" wrapText="1"/>
    </xf>
    <xf numFmtId="0" fontId="66" fillId="0" borderId="33" xfId="46" applyFont="1" applyFill="1" applyBorder="1">
      <alignment/>
      <protection/>
    </xf>
    <xf numFmtId="0" fontId="63" fillId="36" borderId="33" xfId="0" applyFont="1" applyFill="1" applyBorder="1" applyAlignment="1">
      <alignment horizontal="center" wrapText="1"/>
    </xf>
    <xf numFmtId="0" fontId="22" fillId="0" borderId="0" xfId="0" applyFont="1" applyFill="1" applyBorder="1" applyAlignment="1">
      <alignment horizontal="center"/>
    </xf>
    <xf numFmtId="0" fontId="63" fillId="38" borderId="21" xfId="0" applyFont="1" applyFill="1" applyBorder="1" applyAlignment="1">
      <alignment horizontal="center" wrapText="1"/>
    </xf>
    <xf numFmtId="0" fontId="63" fillId="38" borderId="21" xfId="0" applyFont="1" applyFill="1" applyBorder="1" applyAlignment="1">
      <alignment horizontal="center" vertical="center" wrapText="1"/>
    </xf>
    <xf numFmtId="0" fontId="22" fillId="38" borderId="19" xfId="0" applyFont="1" applyFill="1" applyBorder="1" applyAlignment="1">
      <alignment horizontal="left" vertical="center"/>
    </xf>
    <xf numFmtId="0" fontId="22" fillId="38" borderId="19" xfId="0" applyFont="1" applyFill="1" applyBorder="1" applyAlignment="1">
      <alignment horizontal="center"/>
    </xf>
    <xf numFmtId="0" fontId="63" fillId="38" borderId="15" xfId="0" applyFont="1" applyFill="1" applyBorder="1" applyAlignment="1">
      <alignment horizontal="center" wrapText="1"/>
    </xf>
    <xf numFmtId="0" fontId="66" fillId="38" borderId="19" xfId="46" applyFont="1" applyFill="1" applyBorder="1">
      <alignment/>
      <protection/>
    </xf>
    <xf numFmtId="0" fontId="13" fillId="38" borderId="19" xfId="36" applyFont="1" applyFill="1" applyBorder="1" applyAlignment="1" applyProtection="1">
      <alignment horizontal="center" vertical="center" wrapText="1"/>
      <protection/>
    </xf>
    <xf numFmtId="0" fontId="72" fillId="0" borderId="0" xfId="0" applyFont="1" applyBorder="1" applyAlignment="1">
      <alignment/>
    </xf>
    <xf numFmtId="0" fontId="13" fillId="0" borderId="19" xfId="46" applyFont="1" applyFill="1" applyBorder="1" applyAlignment="1">
      <alignment/>
      <protection/>
    </xf>
    <xf numFmtId="0" fontId="13" fillId="0" borderId="19" xfId="0" applyFont="1" applyFill="1" applyBorder="1" applyAlignment="1">
      <alignment horizontal="center" wrapText="1"/>
    </xf>
    <xf numFmtId="0" fontId="22" fillId="0" borderId="11" xfId="0" applyFont="1" applyFill="1" applyBorder="1" applyAlignment="1">
      <alignment/>
    </xf>
    <xf numFmtId="0" fontId="66" fillId="0" borderId="50" xfId="46" applyFont="1" applyFill="1" applyBorder="1">
      <alignment/>
      <protection/>
    </xf>
    <xf numFmtId="0" fontId="1" fillId="34" borderId="33" xfId="0" applyFont="1" applyFill="1" applyBorder="1" applyAlignment="1">
      <alignment horizontal="center" vertical="center" textRotation="90"/>
    </xf>
    <xf numFmtId="0" fontId="1" fillId="34" borderId="46" xfId="0" applyFont="1" applyFill="1" applyBorder="1" applyAlignment="1">
      <alignment horizontal="center" vertical="center" textRotation="90"/>
    </xf>
    <xf numFmtId="0" fontId="22" fillId="0" borderId="53" xfId="0" applyFont="1" applyFill="1" applyBorder="1" applyAlignment="1">
      <alignment horizontal="center" vertical="center"/>
    </xf>
    <xf numFmtId="0" fontId="63" fillId="38" borderId="19" xfId="0" applyFont="1" applyFill="1" applyBorder="1" applyAlignment="1">
      <alignment wrapText="1"/>
    </xf>
    <xf numFmtId="0" fontId="63" fillId="0" borderId="33" xfId="0" applyFont="1" applyFill="1" applyBorder="1" applyAlignment="1">
      <alignment wrapText="1"/>
    </xf>
    <xf numFmtId="0" fontId="13" fillId="0" borderId="10" xfId="36" applyFont="1" applyFill="1" applyBorder="1" applyAlignment="1" applyProtection="1">
      <alignment horizontal="center" vertical="center" wrapText="1"/>
      <protection/>
    </xf>
    <xf numFmtId="0" fontId="63" fillId="0" borderId="14" xfId="0" applyFont="1" applyFill="1" applyBorder="1" applyAlignment="1">
      <alignment horizontal="center" vertical="center" wrapText="1"/>
    </xf>
    <xf numFmtId="0" fontId="63" fillId="36" borderId="11" xfId="0" applyFont="1" applyFill="1" applyBorder="1" applyAlignment="1">
      <alignment horizontal="center" vertical="center" wrapText="1"/>
    </xf>
    <xf numFmtId="0" fontId="22" fillId="0" borderId="11" xfId="0" applyFont="1" applyBorder="1" applyAlignment="1">
      <alignment/>
    </xf>
    <xf numFmtId="0" fontId="66" fillId="0" borderId="36" xfId="46" applyFont="1" applyFill="1" applyBorder="1">
      <alignment/>
      <protection/>
    </xf>
    <xf numFmtId="0" fontId="66" fillId="0" borderId="57" xfId="46" applyFont="1" applyFill="1" applyBorder="1" applyAlignment="1">
      <alignment/>
      <protection/>
    </xf>
    <xf numFmtId="0" fontId="13" fillId="0" borderId="14" xfId="0" applyFont="1" applyFill="1" applyBorder="1" applyAlignment="1">
      <alignment horizontal="center" vertical="center" wrapText="1"/>
    </xf>
    <xf numFmtId="0" fontId="13" fillId="0" borderId="28" xfId="36" applyFont="1" applyFill="1" applyBorder="1" applyAlignment="1" applyProtection="1">
      <alignment horizontal="center" vertical="center" wrapText="1"/>
      <protection/>
    </xf>
    <xf numFmtId="0" fontId="63" fillId="0" borderId="41" xfId="0" applyFont="1" applyFill="1" applyBorder="1" applyAlignment="1">
      <alignment horizontal="center" vertical="center" wrapText="1"/>
    </xf>
    <xf numFmtId="0" fontId="22" fillId="38" borderId="32" xfId="0" applyFont="1" applyFill="1" applyBorder="1" applyAlignment="1">
      <alignment horizontal="center" vertical="center"/>
    </xf>
    <xf numFmtId="0" fontId="66" fillId="38" borderId="22" xfId="46" applyFont="1" applyFill="1" applyBorder="1" applyAlignment="1">
      <alignment/>
      <protection/>
    </xf>
    <xf numFmtId="0" fontId="63" fillId="38" borderId="27" xfId="0" applyFont="1" applyFill="1" applyBorder="1" applyAlignment="1">
      <alignment horizontal="center" vertical="center" wrapText="1"/>
    </xf>
    <xf numFmtId="0" fontId="22" fillId="38" borderId="27" xfId="0" applyFont="1" applyFill="1" applyBorder="1" applyAlignment="1">
      <alignment horizontal="center" vertical="center"/>
    </xf>
    <xf numFmtId="0" fontId="22" fillId="38" borderId="22" xfId="0" applyFont="1" applyFill="1" applyBorder="1" applyAlignment="1">
      <alignment horizontal="center" vertical="center"/>
    </xf>
    <xf numFmtId="0" fontId="22" fillId="38" borderId="17" xfId="0" applyFont="1" applyFill="1" applyBorder="1" applyAlignment="1">
      <alignment horizontal="center" vertical="center"/>
    </xf>
    <xf numFmtId="0" fontId="66" fillId="38" borderId="35" xfId="46" applyFont="1" applyFill="1" applyBorder="1">
      <alignment/>
      <protection/>
    </xf>
    <xf numFmtId="0" fontId="13" fillId="38" borderId="15" xfId="36" applyFont="1" applyFill="1" applyBorder="1" applyAlignment="1" applyProtection="1">
      <alignment wrapText="1"/>
      <protection/>
    </xf>
    <xf numFmtId="0" fontId="22" fillId="38" borderId="14" xfId="0" applyFont="1" applyFill="1" applyBorder="1" applyAlignment="1">
      <alignment horizontal="center" vertical="center"/>
    </xf>
    <xf numFmtId="0" fontId="22" fillId="38" borderId="36" xfId="0" applyFont="1" applyFill="1" applyBorder="1" applyAlignment="1">
      <alignment horizontal="center" vertical="center"/>
    </xf>
    <xf numFmtId="0" fontId="22" fillId="38" borderId="18" xfId="0" applyFont="1" applyFill="1" applyBorder="1" applyAlignment="1">
      <alignment horizontal="center" vertical="center"/>
    </xf>
    <xf numFmtId="0" fontId="66" fillId="38" borderId="38" xfId="46" applyFont="1" applyFill="1" applyBorder="1" applyAlignment="1">
      <alignment/>
      <protection/>
    </xf>
    <xf numFmtId="0" fontId="63" fillId="38" borderId="28" xfId="0" applyFont="1" applyFill="1" applyBorder="1" applyAlignment="1">
      <alignment horizontal="center" vertical="center" wrapText="1"/>
    </xf>
    <xf numFmtId="0" fontId="22" fillId="38" borderId="28" xfId="0" applyFont="1" applyFill="1" applyBorder="1" applyAlignment="1">
      <alignment horizontal="center" vertical="center"/>
    </xf>
    <xf numFmtId="0" fontId="22" fillId="38" borderId="44" xfId="0" applyFont="1" applyFill="1" applyBorder="1" applyAlignment="1">
      <alignment horizontal="center" vertical="center"/>
    </xf>
    <xf numFmtId="0" fontId="22" fillId="38" borderId="11" xfId="0" applyFont="1" applyFill="1" applyBorder="1" applyAlignment="1">
      <alignment horizontal="left" vertical="center"/>
    </xf>
    <xf numFmtId="0" fontId="22" fillId="38" borderId="11" xfId="0" applyFont="1" applyFill="1" applyBorder="1" applyAlignment="1">
      <alignment/>
    </xf>
    <xf numFmtId="0" fontId="22" fillId="38" borderId="10" xfId="0" applyFont="1" applyFill="1" applyBorder="1" applyAlignment="1">
      <alignment horizontal="center" vertical="center"/>
    </xf>
    <xf numFmtId="0" fontId="66" fillId="38" borderId="11" xfId="46" applyFont="1" applyFill="1" applyBorder="1">
      <alignment/>
      <protection/>
    </xf>
    <xf numFmtId="0" fontId="13" fillId="38" borderId="11" xfId="36" applyFont="1" applyFill="1" applyBorder="1" applyAlignment="1" applyProtection="1">
      <alignment wrapText="1"/>
      <protection/>
    </xf>
    <xf numFmtId="0" fontId="13" fillId="38" borderId="19" xfId="36" applyFont="1" applyFill="1" applyBorder="1" applyAlignment="1" applyProtection="1">
      <alignment wrapText="1"/>
      <protection/>
    </xf>
    <xf numFmtId="0" fontId="13" fillId="40" borderId="11" xfId="36" applyFont="1" applyFill="1" applyBorder="1" applyAlignment="1" applyProtection="1">
      <alignment horizontal="left" wrapText="1"/>
      <protection/>
    </xf>
    <xf numFmtId="0" fontId="13" fillId="40" borderId="11" xfId="36" applyFont="1" applyFill="1" applyBorder="1" applyAlignment="1" applyProtection="1">
      <alignment horizontal="center" vertical="center" wrapText="1"/>
      <protection/>
    </xf>
    <xf numFmtId="0" fontId="19" fillId="35" borderId="32" xfId="0" applyFont="1" applyFill="1" applyBorder="1" applyAlignment="1">
      <alignment horizontal="left" vertical="center" wrapText="1"/>
    </xf>
    <xf numFmtId="0" fontId="13" fillId="35" borderId="21" xfId="0" applyFont="1" applyFill="1" applyBorder="1" applyAlignment="1">
      <alignment horizontal="left" vertical="center" wrapText="1"/>
    </xf>
    <xf numFmtId="0" fontId="19" fillId="35" borderId="21" xfId="0" applyFont="1" applyFill="1" applyBorder="1" applyAlignment="1">
      <alignment horizontal="center" vertical="center"/>
    </xf>
    <xf numFmtId="0" fontId="13" fillId="35" borderId="21" xfId="0" applyFont="1" applyFill="1" applyBorder="1" applyAlignment="1">
      <alignment horizontal="center" vertical="center"/>
    </xf>
    <xf numFmtId="1" fontId="19" fillId="35" borderId="22" xfId="0" applyNumberFormat="1" applyFont="1" applyFill="1" applyBorder="1" applyAlignment="1">
      <alignment horizontal="center" vertical="center"/>
    </xf>
    <xf numFmtId="1" fontId="19" fillId="35" borderId="21" xfId="0" applyNumberFormat="1" applyFont="1" applyFill="1" applyBorder="1" applyAlignment="1">
      <alignment horizontal="center" vertical="center"/>
    </xf>
    <xf numFmtId="0" fontId="19" fillId="35" borderId="17" xfId="0" applyFont="1" applyFill="1" applyBorder="1" applyAlignment="1">
      <alignment horizontal="left" vertical="center" wrapText="1"/>
    </xf>
    <xf numFmtId="0" fontId="63" fillId="35" borderId="15" xfId="0" applyFont="1" applyFill="1" applyBorder="1" applyAlignment="1">
      <alignment horizontal="left" vertical="center" wrapText="1"/>
    </xf>
    <xf numFmtId="0" fontId="13" fillId="35" borderId="15" xfId="0" applyFont="1" applyFill="1" applyBorder="1" applyAlignment="1">
      <alignment horizontal="center" vertical="center"/>
    </xf>
    <xf numFmtId="1" fontId="19" fillId="35" borderId="15" xfId="0" applyNumberFormat="1" applyFont="1" applyFill="1" applyBorder="1" applyAlignment="1">
      <alignment horizontal="center" vertical="center"/>
    </xf>
    <xf numFmtId="0" fontId="13" fillId="35" borderId="15" xfId="0" applyFont="1" applyFill="1" applyBorder="1" applyAlignment="1">
      <alignment horizontal="left" vertical="center" wrapText="1"/>
    </xf>
    <xf numFmtId="0" fontId="22" fillId="35" borderId="15" xfId="0" applyFont="1" applyFill="1" applyBorder="1" applyAlignment="1">
      <alignment horizontal="left" vertical="center"/>
    </xf>
    <xf numFmtId="0" fontId="24" fillId="35" borderId="15" xfId="0" applyFont="1" applyFill="1" applyBorder="1" applyAlignment="1">
      <alignment horizontal="center" vertical="center"/>
    </xf>
    <xf numFmtId="0" fontId="22" fillId="35" borderId="49" xfId="0" applyFont="1" applyFill="1" applyBorder="1" applyAlignment="1">
      <alignment horizontal="left" vertical="center"/>
    </xf>
    <xf numFmtId="0" fontId="22" fillId="35" borderId="49" xfId="0" applyFont="1" applyFill="1" applyBorder="1" applyAlignment="1">
      <alignment horizontal="center" vertical="center"/>
    </xf>
    <xf numFmtId="0" fontId="24" fillId="35" borderId="49" xfId="0" applyFont="1" applyFill="1" applyBorder="1" applyAlignment="1">
      <alignment horizontal="center" vertical="center"/>
    </xf>
    <xf numFmtId="165" fontId="67" fillId="0" borderId="15" xfId="0" applyNumberFormat="1" applyFont="1" applyFill="1" applyBorder="1" applyAlignment="1">
      <alignment/>
    </xf>
    <xf numFmtId="165" fontId="67" fillId="0" borderId="49" xfId="0" applyNumberFormat="1" applyFont="1" applyFill="1" applyBorder="1" applyAlignment="1">
      <alignment/>
    </xf>
    <xf numFmtId="0" fontId="73" fillId="0" borderId="0" xfId="0" applyFont="1" applyAlignment="1">
      <alignment/>
    </xf>
    <xf numFmtId="0" fontId="13" fillId="0" borderId="15" xfId="0" applyFont="1" applyFill="1" applyBorder="1" applyAlignment="1" quotePrefix="1">
      <alignment horizontal="center" vertical="center"/>
    </xf>
    <xf numFmtId="0" fontId="69" fillId="0" borderId="15" xfId="0" applyFont="1" applyFill="1" applyBorder="1" applyAlignment="1">
      <alignment horizontal="left" vertical="center" wrapText="1"/>
    </xf>
    <xf numFmtId="49" fontId="8" fillId="0" borderId="0" xfId="0" applyNumberFormat="1" applyFont="1" applyAlignment="1">
      <alignment horizontal="right"/>
    </xf>
    <xf numFmtId="0" fontId="67" fillId="0" borderId="58" xfId="0" applyFont="1" applyFill="1" applyBorder="1" applyAlignment="1">
      <alignment horizontal="left" vertical="center"/>
    </xf>
    <xf numFmtId="0" fontId="22" fillId="0" borderId="33" xfId="0" applyFont="1" applyFill="1" applyBorder="1" applyAlignment="1">
      <alignment horizontal="left" vertical="center"/>
    </xf>
    <xf numFmtId="0" fontId="22" fillId="0" borderId="33" xfId="0" applyFont="1" applyFill="1" applyBorder="1" applyAlignment="1">
      <alignment vertical="center"/>
    </xf>
    <xf numFmtId="0" fontId="0" fillId="0" borderId="21" xfId="0" applyBorder="1" applyAlignment="1">
      <alignment/>
    </xf>
    <xf numFmtId="0" fontId="0" fillId="0" borderId="21" xfId="0" applyBorder="1" applyAlignment="1">
      <alignment/>
    </xf>
    <xf numFmtId="0" fontId="23" fillId="34" borderId="19" xfId="0" applyFont="1" applyFill="1" applyBorder="1" applyAlignment="1">
      <alignment horizontal="center" vertical="center"/>
    </xf>
    <xf numFmtId="0" fontId="13" fillId="0" borderId="21" xfId="36" applyFont="1" applyFill="1" applyBorder="1" applyAlignment="1" applyProtection="1">
      <alignment horizontal="center" vertical="center" wrapText="1"/>
      <protection/>
    </xf>
    <xf numFmtId="2" fontId="25" fillId="33" borderId="22" xfId="0" applyNumberFormat="1" applyFont="1" applyFill="1" applyBorder="1" applyAlignment="1">
      <alignment horizontal="center" vertical="center"/>
    </xf>
    <xf numFmtId="0" fontId="22" fillId="38" borderId="20" xfId="0" applyFont="1" applyFill="1" applyBorder="1" applyAlignment="1">
      <alignment horizontal="center" vertical="center"/>
    </xf>
    <xf numFmtId="2" fontId="25" fillId="34" borderId="28" xfId="0" applyNumberFormat="1" applyFont="1" applyFill="1" applyBorder="1" applyAlignment="1">
      <alignment horizontal="center" vertical="center"/>
    </xf>
    <xf numFmtId="0" fontId="22" fillId="0" borderId="20" xfId="0" applyFont="1" applyFill="1" applyBorder="1" applyAlignment="1">
      <alignment horizontal="center" vertical="center"/>
    </xf>
    <xf numFmtId="0" fontId="22" fillId="35" borderId="21" xfId="0" applyFont="1" applyFill="1" applyBorder="1" applyAlignment="1">
      <alignment horizontal="center" vertical="center"/>
    </xf>
    <xf numFmtId="0" fontId="22" fillId="0" borderId="23" xfId="0" applyFont="1" applyFill="1" applyBorder="1" applyAlignment="1">
      <alignment horizontal="center" vertical="center"/>
    </xf>
    <xf numFmtId="0" fontId="22" fillId="35" borderId="33" xfId="0" applyFont="1" applyFill="1" applyBorder="1" applyAlignment="1">
      <alignment horizontal="center" vertical="center"/>
    </xf>
    <xf numFmtId="0" fontId="22" fillId="0" borderId="34" xfId="0" applyFont="1" applyFill="1" applyBorder="1" applyAlignment="1">
      <alignment horizontal="center" vertical="center"/>
    </xf>
    <xf numFmtId="2" fontId="25" fillId="34" borderId="41" xfId="0" applyNumberFormat="1" applyFont="1" applyFill="1" applyBorder="1" applyAlignment="1">
      <alignment horizontal="center" vertical="center"/>
    </xf>
    <xf numFmtId="0" fontId="22" fillId="35" borderId="11" xfId="0" applyFont="1" applyFill="1" applyBorder="1" applyAlignment="1">
      <alignment horizontal="center" vertical="center"/>
    </xf>
    <xf numFmtId="0" fontId="22" fillId="35" borderId="19" xfId="0" applyFont="1" applyFill="1" applyBorder="1" applyAlignment="1">
      <alignment horizontal="center" vertical="center"/>
    </xf>
    <xf numFmtId="0" fontId="22" fillId="0" borderId="19" xfId="0" applyFont="1" applyFill="1" applyBorder="1" applyAlignment="1">
      <alignment horizontal="center"/>
    </xf>
    <xf numFmtId="0" fontId="22" fillId="0" borderId="59" xfId="0" applyFont="1" applyFill="1" applyBorder="1" applyAlignment="1">
      <alignment horizontal="center" vertical="center"/>
    </xf>
    <xf numFmtId="0" fontId="22" fillId="0" borderId="38" xfId="0" applyFont="1" applyFill="1" applyBorder="1" applyAlignment="1">
      <alignment horizontal="center" vertical="center"/>
    </xf>
    <xf numFmtId="0" fontId="24" fillId="0" borderId="11" xfId="0" applyFont="1" applyFill="1" applyBorder="1" applyAlignment="1">
      <alignment horizontal="center"/>
    </xf>
    <xf numFmtId="0" fontId="24" fillId="0" borderId="21" xfId="0" applyFont="1" applyFill="1" applyBorder="1" applyAlignment="1">
      <alignment horizontal="center" vertical="center"/>
    </xf>
    <xf numFmtId="0" fontId="29" fillId="33" borderId="21" xfId="0" applyFont="1" applyFill="1" applyBorder="1" applyAlignment="1">
      <alignment horizontal="center" vertical="center"/>
    </xf>
    <xf numFmtId="2" fontId="23" fillId="33" borderId="23" xfId="0" applyNumberFormat="1" applyFont="1" applyFill="1" applyBorder="1" applyAlignment="1">
      <alignment horizontal="center" vertical="center"/>
    </xf>
    <xf numFmtId="0" fontId="24" fillId="0" borderId="28" xfId="0" applyFont="1" applyFill="1" applyBorder="1" applyAlignment="1">
      <alignment horizontal="center"/>
    </xf>
    <xf numFmtId="0" fontId="24" fillId="0" borderId="19" xfId="0" applyFont="1" applyFill="1" applyBorder="1" applyAlignment="1">
      <alignment horizontal="center" vertical="center"/>
    </xf>
    <xf numFmtId="2" fontId="23" fillId="34" borderId="28" xfId="0" applyNumberFormat="1" applyFont="1" applyFill="1" applyBorder="1" applyAlignment="1">
      <alignment horizontal="center" vertical="center"/>
    </xf>
    <xf numFmtId="2" fontId="23" fillId="34" borderId="20" xfId="0" applyNumberFormat="1" applyFont="1" applyFill="1" applyBorder="1" applyAlignment="1">
      <alignment horizontal="center" vertical="center"/>
    </xf>
    <xf numFmtId="0" fontId="22" fillId="33" borderId="60" xfId="0" applyFont="1" applyFill="1" applyBorder="1" applyAlignment="1">
      <alignment horizontal="center" vertical="center"/>
    </xf>
    <xf numFmtId="0" fontId="22" fillId="33" borderId="61" xfId="0" applyFont="1" applyFill="1" applyBorder="1" applyAlignment="1">
      <alignment horizontal="center" vertical="center"/>
    </xf>
    <xf numFmtId="0" fontId="10" fillId="38" borderId="23" xfId="0" applyFont="1" applyFill="1" applyBorder="1" applyAlignment="1">
      <alignment horizontal="center" vertical="center"/>
    </xf>
    <xf numFmtId="0" fontId="10" fillId="38" borderId="20" xfId="0" applyFont="1" applyFill="1" applyBorder="1" applyAlignment="1">
      <alignment horizontal="center" vertical="center"/>
    </xf>
    <xf numFmtId="0" fontId="10" fillId="37" borderId="32" xfId="0" applyFont="1" applyFill="1" applyBorder="1" applyAlignment="1">
      <alignment horizontal="left" vertical="center"/>
    </xf>
    <xf numFmtId="0" fontId="10" fillId="37" borderId="18" xfId="0" applyFont="1" applyFill="1" applyBorder="1" applyAlignment="1">
      <alignment horizontal="left" vertical="center"/>
    </xf>
    <xf numFmtId="0" fontId="10" fillId="0" borderId="21" xfId="0" applyFont="1" applyFill="1" applyBorder="1" applyAlignment="1">
      <alignment horizontal="center" vertical="center"/>
    </xf>
    <xf numFmtId="0" fontId="10" fillId="0" borderId="19" xfId="0" applyFont="1" applyFill="1" applyBorder="1" applyAlignment="1">
      <alignment horizontal="center" vertical="center"/>
    </xf>
    <xf numFmtId="0" fontId="65" fillId="42" borderId="21" xfId="0" applyFont="1" applyFill="1" applyBorder="1" applyAlignment="1">
      <alignment horizontal="left" vertical="center"/>
    </xf>
    <xf numFmtId="0" fontId="65" fillId="42" borderId="22" xfId="0" applyFont="1" applyFill="1" applyBorder="1" applyAlignment="1">
      <alignment horizontal="left" vertical="center"/>
    </xf>
    <xf numFmtId="0" fontId="65" fillId="42" borderId="15" xfId="0" applyFont="1" applyFill="1" applyBorder="1" applyAlignment="1">
      <alignment horizontal="left" vertical="center"/>
    </xf>
    <xf numFmtId="0" fontId="65" fillId="42" borderId="35" xfId="0" applyFont="1" applyFill="1" applyBorder="1" applyAlignment="1">
      <alignment horizontal="left" vertical="center"/>
    </xf>
    <xf numFmtId="0" fontId="15" fillId="34" borderId="54" xfId="0" applyFont="1" applyFill="1" applyBorder="1" applyAlignment="1">
      <alignment horizontal="center" vertical="center"/>
    </xf>
    <xf numFmtId="0" fontId="15" fillId="34" borderId="62" xfId="0" applyFont="1" applyFill="1" applyBorder="1" applyAlignment="1">
      <alignment horizontal="center" vertical="center"/>
    </xf>
    <xf numFmtId="0" fontId="15" fillId="34" borderId="60" xfId="0" applyFont="1" applyFill="1" applyBorder="1" applyAlignment="1">
      <alignment horizontal="center" vertical="center"/>
    </xf>
    <xf numFmtId="0" fontId="1" fillId="34" borderId="40" xfId="0" applyFont="1" applyFill="1" applyBorder="1" applyAlignment="1">
      <alignment horizontal="center" vertical="center" textRotation="90"/>
    </xf>
    <xf numFmtId="0" fontId="1" fillId="34" borderId="45" xfId="0" applyFont="1" applyFill="1" applyBorder="1" applyAlignment="1">
      <alignment horizontal="center" vertical="center" textRotation="90"/>
    </xf>
    <xf numFmtId="0" fontId="1" fillId="34" borderId="48" xfId="0" applyFont="1" applyFill="1" applyBorder="1" applyAlignment="1">
      <alignment horizontal="center" vertical="center" textRotation="90"/>
    </xf>
    <xf numFmtId="0" fontId="1" fillId="34" borderId="33" xfId="0" applyFont="1" applyFill="1" applyBorder="1" applyAlignment="1">
      <alignment horizontal="center" vertical="center"/>
    </xf>
    <xf numFmtId="0" fontId="1" fillId="34" borderId="46" xfId="0" applyFont="1" applyFill="1" applyBorder="1" applyAlignment="1">
      <alignment horizontal="center" vertical="center"/>
    </xf>
    <xf numFmtId="0" fontId="1" fillId="34" borderId="33" xfId="0" applyFont="1" applyFill="1" applyBorder="1" applyAlignment="1">
      <alignment vertical="center"/>
    </xf>
    <xf numFmtId="0" fontId="1" fillId="34" borderId="46" xfId="0" applyFont="1" applyFill="1" applyBorder="1" applyAlignment="1">
      <alignment vertical="center"/>
    </xf>
    <xf numFmtId="0" fontId="1" fillId="34" borderId="33" xfId="0" applyFont="1" applyFill="1" applyBorder="1" applyAlignment="1">
      <alignment horizontal="center" vertical="center" textRotation="90" wrapText="1"/>
    </xf>
    <xf numFmtId="0" fontId="1" fillId="34" borderId="46" xfId="0" applyFont="1" applyFill="1" applyBorder="1" applyAlignment="1">
      <alignment horizontal="center" vertical="center" textRotation="90" wrapText="1"/>
    </xf>
    <xf numFmtId="0" fontId="1" fillId="34" borderId="26" xfId="0" applyFont="1" applyFill="1" applyBorder="1" applyAlignment="1">
      <alignment horizontal="center" vertical="center" textRotation="90" wrapText="1"/>
    </xf>
    <xf numFmtId="0" fontId="1" fillId="34" borderId="34" xfId="0" applyFont="1" applyFill="1" applyBorder="1" applyAlignment="1">
      <alignment horizontal="center" vertical="center" textRotation="90"/>
    </xf>
    <xf numFmtId="0" fontId="1" fillId="34" borderId="47" xfId="0" applyFont="1" applyFill="1" applyBorder="1" applyAlignment="1">
      <alignment horizontal="center" vertical="center" textRotation="90"/>
    </xf>
    <xf numFmtId="0" fontId="1" fillId="34" borderId="31" xfId="0" applyFont="1" applyFill="1" applyBorder="1" applyAlignment="1">
      <alignment horizontal="center" vertical="center" textRotation="90"/>
    </xf>
    <xf numFmtId="0" fontId="1" fillId="34" borderId="33" xfId="0" applyFont="1" applyFill="1" applyBorder="1" applyAlignment="1">
      <alignment horizontal="center" vertical="center" textRotation="90"/>
    </xf>
    <xf numFmtId="0" fontId="1" fillId="34" borderId="46" xfId="0" applyFont="1" applyFill="1" applyBorder="1" applyAlignment="1">
      <alignment horizontal="center" vertical="center" textRotation="90"/>
    </xf>
    <xf numFmtId="0" fontId="1" fillId="0" borderId="0" xfId="0" applyFont="1" applyFill="1" applyBorder="1" applyAlignment="1">
      <alignment horizontal="center" vertical="center"/>
    </xf>
    <xf numFmtId="0" fontId="1" fillId="37" borderId="33" xfId="0" applyFont="1" applyFill="1" applyBorder="1" applyAlignment="1">
      <alignment horizontal="center" vertical="center" textRotation="90"/>
    </xf>
    <xf numFmtId="0" fontId="1" fillId="37" borderId="46" xfId="0" applyFont="1" applyFill="1" applyBorder="1" applyAlignment="1">
      <alignment horizontal="center" vertical="center" textRotation="90"/>
    </xf>
    <xf numFmtId="0" fontId="1" fillId="37" borderId="57" xfId="0" applyFont="1" applyFill="1" applyBorder="1" applyAlignment="1">
      <alignment horizontal="center" vertical="center" textRotation="90"/>
    </xf>
    <xf numFmtId="0" fontId="1" fillId="37" borderId="42" xfId="0" applyFont="1" applyFill="1" applyBorder="1" applyAlignment="1">
      <alignment horizontal="center" vertical="center" textRotation="90"/>
    </xf>
    <xf numFmtId="0" fontId="16" fillId="37" borderId="54" xfId="0" applyFont="1" applyFill="1" applyBorder="1" applyAlignment="1">
      <alignment horizontal="center" vertical="center" wrapText="1"/>
    </xf>
    <xf numFmtId="0" fontId="16" fillId="37" borderId="62" xfId="0" applyFont="1" applyFill="1" applyBorder="1" applyAlignment="1">
      <alignment horizontal="center" vertical="center" wrapText="1"/>
    </xf>
    <xf numFmtId="0" fontId="16" fillId="37" borderId="60" xfId="0" applyFont="1" applyFill="1" applyBorder="1" applyAlignment="1">
      <alignment horizontal="center" vertical="center" wrapText="1"/>
    </xf>
    <xf numFmtId="0" fontId="1" fillId="37" borderId="40" xfId="0" applyFont="1" applyFill="1" applyBorder="1" applyAlignment="1">
      <alignment horizontal="center" vertical="center" textRotation="90"/>
    </xf>
    <xf numFmtId="0" fontId="1" fillId="37" borderId="45" xfId="0" applyFont="1" applyFill="1" applyBorder="1" applyAlignment="1">
      <alignment horizontal="center" vertical="center" textRotation="90"/>
    </xf>
    <xf numFmtId="0" fontId="1" fillId="37" borderId="57" xfId="0" applyFont="1" applyFill="1" applyBorder="1" applyAlignment="1">
      <alignment horizontal="center" vertical="center"/>
    </xf>
    <xf numFmtId="0" fontId="1" fillId="37" borderId="42" xfId="0" applyFont="1" applyFill="1" applyBorder="1" applyAlignment="1">
      <alignment horizontal="center" vertical="center"/>
    </xf>
    <xf numFmtId="0" fontId="1" fillId="37" borderId="34" xfId="0" applyFont="1" applyFill="1" applyBorder="1" applyAlignment="1">
      <alignment horizontal="center" vertical="center"/>
    </xf>
    <xf numFmtId="0" fontId="1" fillId="37" borderId="47" xfId="0" applyFont="1" applyFill="1" applyBorder="1" applyAlignment="1">
      <alignment horizontal="center" vertical="center"/>
    </xf>
    <xf numFmtId="0" fontId="1" fillId="0" borderId="0" xfId="0" applyFont="1" applyFill="1" applyBorder="1" applyAlignment="1">
      <alignment horizontal="center" vertical="center" textRotation="90"/>
    </xf>
    <xf numFmtId="0" fontId="16" fillId="37" borderId="30" xfId="0" applyFont="1" applyFill="1" applyBorder="1" applyAlignment="1">
      <alignment horizontal="center" vertical="center"/>
    </xf>
    <xf numFmtId="0" fontId="16" fillId="37" borderId="63" xfId="0" applyFont="1" applyFill="1" applyBorder="1" applyAlignment="1">
      <alignment horizontal="center" vertical="center"/>
    </xf>
    <xf numFmtId="0" fontId="1" fillId="37" borderId="33" xfId="0" applyFont="1" applyFill="1" applyBorder="1" applyAlignment="1">
      <alignment horizontal="center" vertical="center"/>
    </xf>
    <xf numFmtId="0" fontId="1" fillId="37" borderId="46" xfId="0" applyFont="1" applyFill="1" applyBorder="1" applyAlignment="1">
      <alignment horizontal="center" vertical="center"/>
    </xf>
    <xf numFmtId="0" fontId="16" fillId="34" borderId="30" xfId="0" applyFont="1" applyFill="1" applyBorder="1" applyAlignment="1">
      <alignment horizontal="center" vertical="center"/>
    </xf>
    <xf numFmtId="0" fontId="16" fillId="34" borderId="63" xfId="0" applyFont="1" applyFill="1" applyBorder="1" applyAlignment="1">
      <alignment horizontal="center" vertical="center"/>
    </xf>
    <xf numFmtId="0" fontId="1" fillId="34" borderId="57" xfId="0" applyFont="1" applyFill="1" applyBorder="1" applyAlignment="1">
      <alignment horizontal="center" vertical="center"/>
    </xf>
    <xf numFmtId="0" fontId="1" fillId="34" borderId="42" xfId="0" applyFont="1" applyFill="1" applyBorder="1" applyAlignment="1">
      <alignment horizontal="center" vertical="center"/>
    </xf>
    <xf numFmtId="0" fontId="1" fillId="34" borderId="57" xfId="0" applyFont="1" applyFill="1" applyBorder="1" applyAlignment="1">
      <alignment horizontal="center" vertical="center" textRotation="90"/>
    </xf>
    <xf numFmtId="0" fontId="1" fillId="34" borderId="42" xfId="0" applyFont="1" applyFill="1" applyBorder="1" applyAlignment="1">
      <alignment horizontal="center" vertical="center" textRotation="90"/>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65" fillId="37" borderId="67" xfId="0" applyFont="1" applyFill="1" applyBorder="1" applyAlignment="1">
      <alignment horizontal="center" vertical="center"/>
    </xf>
    <xf numFmtId="0" fontId="65" fillId="37" borderId="48" xfId="0" applyFont="1" applyFill="1" applyBorder="1" applyAlignment="1">
      <alignment horizontal="center" vertical="center"/>
    </xf>
    <xf numFmtId="0" fontId="1" fillId="34" borderId="34" xfId="0" applyFont="1" applyFill="1" applyBorder="1" applyAlignment="1">
      <alignment horizontal="center" vertical="center" textRotation="90" wrapText="1"/>
    </xf>
    <xf numFmtId="0" fontId="1" fillId="34" borderId="47" xfId="0" applyFont="1" applyFill="1" applyBorder="1" applyAlignment="1">
      <alignment horizontal="center" vertical="center" textRotation="90" wrapText="1"/>
    </xf>
    <xf numFmtId="0" fontId="15" fillId="37" borderId="68" xfId="0" applyFont="1" applyFill="1" applyBorder="1" applyAlignment="1">
      <alignment horizontal="center" vertical="center"/>
    </xf>
    <xf numFmtId="0" fontId="15" fillId="37" borderId="69" xfId="0" applyFont="1" applyFill="1" applyBorder="1" applyAlignment="1">
      <alignment horizontal="center" vertical="center"/>
    </xf>
    <xf numFmtId="0" fontId="15" fillId="37" borderId="70" xfId="0" applyFont="1" applyFill="1" applyBorder="1" applyAlignment="1">
      <alignment horizontal="center" vertical="center"/>
    </xf>
    <xf numFmtId="0" fontId="1" fillId="34" borderId="67" xfId="0" applyFont="1" applyFill="1" applyBorder="1" applyAlignment="1">
      <alignment horizontal="center" vertical="center" textRotation="90"/>
    </xf>
    <xf numFmtId="0" fontId="1" fillId="34" borderId="59" xfId="0" applyFont="1" applyFill="1" applyBorder="1" applyAlignment="1">
      <alignment horizontal="center" vertical="center"/>
    </xf>
    <xf numFmtId="0" fontId="1" fillId="34" borderId="26" xfId="0" applyFont="1" applyFill="1" applyBorder="1" applyAlignment="1">
      <alignment horizontal="center" vertical="center"/>
    </xf>
    <xf numFmtId="0" fontId="1" fillId="34" borderId="59" xfId="0" applyFont="1" applyFill="1" applyBorder="1" applyAlignment="1">
      <alignment vertical="center"/>
    </xf>
    <xf numFmtId="0" fontId="1" fillId="34" borderId="26" xfId="0" applyFont="1" applyFill="1" applyBorder="1" applyAlignment="1">
      <alignment vertical="center"/>
    </xf>
    <xf numFmtId="0" fontId="1" fillId="34" borderId="59" xfId="0" applyFont="1" applyFill="1" applyBorder="1" applyAlignment="1">
      <alignment horizontal="center" vertical="center" textRotation="90"/>
    </xf>
    <xf numFmtId="0" fontId="1" fillId="34" borderId="26" xfId="0" applyFont="1" applyFill="1" applyBorder="1" applyAlignment="1">
      <alignment horizontal="center" vertical="center" textRotation="90"/>
    </xf>
    <xf numFmtId="0" fontId="1" fillId="34" borderId="71" xfId="0" applyFont="1" applyFill="1" applyBorder="1" applyAlignment="1">
      <alignment horizontal="center" vertical="center" textRotation="90"/>
    </xf>
    <xf numFmtId="0" fontId="1" fillId="34" borderId="59" xfId="0" applyFont="1" applyFill="1" applyBorder="1" applyAlignment="1">
      <alignment horizontal="center" vertical="center" textRotation="90" wrapText="1"/>
    </xf>
    <xf numFmtId="0" fontId="65" fillId="37" borderId="32" xfId="0" applyFont="1" applyFill="1" applyBorder="1" applyAlignment="1">
      <alignment horizontal="center" vertical="center"/>
    </xf>
    <xf numFmtId="0" fontId="65" fillId="37" borderId="17" xfId="0" applyFont="1" applyFill="1" applyBorder="1" applyAlignment="1">
      <alignment horizontal="center" vertical="center"/>
    </xf>
    <xf numFmtId="0" fontId="65" fillId="37" borderId="18" xfId="0" applyFont="1" applyFill="1" applyBorder="1" applyAlignment="1">
      <alignment horizontal="center" vertical="center"/>
    </xf>
    <xf numFmtId="0" fontId="16" fillId="37" borderId="72" xfId="0" applyFont="1" applyFill="1" applyBorder="1" applyAlignment="1">
      <alignment horizontal="center" vertical="center" wrapText="1"/>
    </xf>
    <xf numFmtId="0" fontId="16" fillId="37" borderId="73" xfId="0" applyFont="1" applyFill="1" applyBorder="1" applyAlignment="1">
      <alignment horizontal="center" vertical="center" wrapText="1"/>
    </xf>
    <xf numFmtId="0" fontId="16" fillId="37" borderId="74" xfId="0" applyFont="1" applyFill="1" applyBorder="1" applyAlignment="1">
      <alignment horizontal="center" vertical="center" wrapText="1"/>
    </xf>
    <xf numFmtId="0" fontId="1" fillId="37" borderId="55" xfId="0" applyFont="1" applyFill="1" applyBorder="1" applyAlignment="1">
      <alignment horizontal="center" vertical="center" textRotation="90"/>
    </xf>
    <xf numFmtId="0" fontId="1" fillId="37" borderId="13" xfId="0" applyFont="1" applyFill="1" applyBorder="1" applyAlignment="1">
      <alignment horizontal="center" vertical="center" textRotation="90"/>
    </xf>
    <xf numFmtId="0" fontId="1" fillId="37" borderId="56" xfId="0" applyFont="1" applyFill="1" applyBorder="1" applyAlignment="1">
      <alignment horizontal="center" vertical="center" textRotation="90"/>
    </xf>
    <xf numFmtId="0" fontId="1" fillId="37" borderId="63" xfId="0" applyFont="1" applyFill="1" applyBorder="1" applyAlignment="1">
      <alignment horizontal="center" vertical="center"/>
    </xf>
    <xf numFmtId="0" fontId="1" fillId="37" borderId="75" xfId="0" applyFont="1" applyFill="1" applyBorder="1" applyAlignment="1">
      <alignment horizontal="center" vertical="center"/>
    </xf>
    <xf numFmtId="0" fontId="1" fillId="37" borderId="76" xfId="0" applyFont="1" applyFill="1" applyBorder="1" applyAlignment="1">
      <alignment horizontal="center" vertical="center"/>
    </xf>
    <xf numFmtId="0" fontId="1" fillId="37" borderId="55" xfId="0" applyFont="1" applyFill="1" applyBorder="1" applyAlignment="1">
      <alignment horizontal="center" vertical="center"/>
    </xf>
    <xf numFmtId="0" fontId="1" fillId="37" borderId="13" xfId="0" applyFont="1" applyFill="1" applyBorder="1" applyAlignment="1">
      <alignment horizontal="center" vertical="center"/>
    </xf>
    <xf numFmtId="0" fontId="1" fillId="37" borderId="56" xfId="0" applyFont="1" applyFill="1" applyBorder="1" applyAlignment="1">
      <alignment horizontal="center" vertical="center"/>
    </xf>
    <xf numFmtId="0" fontId="23" fillId="34" borderId="77" xfId="0" applyFont="1" applyFill="1" applyBorder="1" applyAlignment="1">
      <alignment horizontal="center" vertical="center"/>
    </xf>
    <xf numFmtId="0" fontId="23" fillId="34" borderId="78" xfId="0" applyFont="1" applyFill="1" applyBorder="1" applyAlignment="1">
      <alignment horizontal="center" vertical="center"/>
    </xf>
    <xf numFmtId="0" fontId="23" fillId="34" borderId="79" xfId="0" applyFont="1" applyFill="1" applyBorder="1" applyAlignment="1">
      <alignment horizontal="center" vertical="center"/>
    </xf>
    <xf numFmtId="0" fontId="23" fillId="34" borderId="80"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81" xfId="0" applyFont="1" applyFill="1" applyBorder="1" applyAlignment="1">
      <alignment horizontal="center" vertical="center"/>
    </xf>
    <xf numFmtId="0" fontId="2" fillId="34" borderId="82" xfId="0" applyFont="1" applyFill="1" applyBorder="1" applyAlignment="1">
      <alignment horizontal="center" vertical="center"/>
    </xf>
    <xf numFmtId="0" fontId="2" fillId="34" borderId="48" xfId="0" applyFont="1" applyFill="1" applyBorder="1" applyAlignment="1">
      <alignment horizontal="center" vertical="center"/>
    </xf>
    <xf numFmtId="0" fontId="1" fillId="34" borderId="15" xfId="0" applyFont="1" applyFill="1" applyBorder="1" applyAlignment="1">
      <alignment horizontal="center" vertical="center" textRotation="90"/>
    </xf>
    <xf numFmtId="0" fontId="1" fillId="34" borderId="33" xfId="0" applyFont="1" applyFill="1" applyBorder="1" applyAlignment="1">
      <alignment horizontal="left" vertical="center"/>
    </xf>
    <xf numFmtId="0" fontId="1" fillId="34" borderId="46" xfId="0" applyFont="1" applyFill="1" applyBorder="1" applyAlignment="1">
      <alignment horizontal="left" vertical="center"/>
    </xf>
    <xf numFmtId="0" fontId="1" fillId="34" borderId="26" xfId="0" applyFont="1" applyFill="1" applyBorder="1" applyAlignment="1">
      <alignment horizontal="left" vertical="center"/>
    </xf>
    <xf numFmtId="0" fontId="11" fillId="0" borderId="64" xfId="0" applyFont="1" applyBorder="1" applyAlignment="1">
      <alignment horizontal="center" wrapText="1"/>
    </xf>
    <xf numFmtId="0" fontId="11" fillId="0" borderId="65" xfId="0" applyFont="1" applyBorder="1" applyAlignment="1">
      <alignment horizontal="center" wrapText="1"/>
    </xf>
    <xf numFmtId="0" fontId="15" fillId="37" borderId="30" xfId="0" applyFont="1" applyFill="1" applyBorder="1" applyAlignment="1">
      <alignment horizontal="center" vertical="center"/>
    </xf>
    <xf numFmtId="0" fontId="15" fillId="37" borderId="63" xfId="0" applyFont="1" applyFill="1" applyBorder="1" applyAlignment="1">
      <alignment horizontal="center" vertical="center"/>
    </xf>
    <xf numFmtId="0" fontId="11" fillId="38" borderId="68" xfId="0" applyFont="1" applyFill="1" applyBorder="1" applyAlignment="1">
      <alignment horizontal="center" vertical="center"/>
    </xf>
    <xf numFmtId="0" fontId="11" fillId="38" borderId="69" xfId="0" applyFont="1" applyFill="1" applyBorder="1" applyAlignment="1">
      <alignment horizontal="center" vertical="center"/>
    </xf>
    <xf numFmtId="0" fontId="11" fillId="38" borderId="70" xfId="0" applyFont="1" applyFill="1" applyBorder="1" applyAlignment="1">
      <alignment horizontal="center" vertical="center"/>
    </xf>
    <xf numFmtId="0" fontId="17" fillId="37" borderId="40" xfId="0" applyFont="1" applyFill="1" applyBorder="1" applyAlignment="1">
      <alignment horizontal="center" vertical="center"/>
    </xf>
    <xf numFmtId="0" fontId="18" fillId="0" borderId="45" xfId="0" applyFont="1" applyBorder="1" applyAlignment="1">
      <alignment/>
    </xf>
    <xf numFmtId="0" fontId="18" fillId="0" borderId="39" xfId="0" applyFont="1" applyBorder="1" applyAlignment="1">
      <alignment/>
    </xf>
    <xf numFmtId="0" fontId="17" fillId="34" borderId="40" xfId="0" applyFont="1" applyFill="1" applyBorder="1" applyAlignment="1">
      <alignment horizontal="center" vertical="center"/>
    </xf>
    <xf numFmtId="0" fontId="17" fillId="34" borderId="45" xfId="0" applyFont="1" applyFill="1" applyBorder="1" applyAlignment="1">
      <alignment horizontal="center" vertical="center"/>
    </xf>
    <xf numFmtId="0" fontId="17" fillId="34" borderId="39" xfId="0" applyFont="1" applyFill="1" applyBorder="1" applyAlignment="1">
      <alignment horizontal="center" vertical="center"/>
    </xf>
    <xf numFmtId="0" fontId="16" fillId="34" borderId="32" xfId="0" applyFont="1" applyFill="1" applyBorder="1" applyAlignment="1">
      <alignment horizontal="center" vertical="center"/>
    </xf>
    <xf numFmtId="0" fontId="16" fillId="34" borderId="21" xfId="0" applyFont="1" applyFill="1" applyBorder="1" applyAlignment="1">
      <alignment horizontal="center" vertical="center"/>
    </xf>
    <xf numFmtId="0" fontId="16" fillId="34" borderId="23" xfId="0" applyFont="1" applyFill="1" applyBorder="1" applyAlignment="1">
      <alignment horizontal="center" vertical="center"/>
    </xf>
    <xf numFmtId="0" fontId="23" fillId="34" borderId="46" xfId="0" applyFont="1" applyFill="1" applyBorder="1" applyAlignment="1">
      <alignment horizontal="center" vertical="center"/>
    </xf>
    <xf numFmtId="0" fontId="23" fillId="34" borderId="26" xfId="0" applyFont="1" applyFill="1" applyBorder="1" applyAlignment="1">
      <alignment horizontal="center" vertical="center"/>
    </xf>
    <xf numFmtId="0" fontId="23" fillId="34" borderId="15" xfId="0" applyFont="1" applyFill="1" applyBorder="1" applyAlignment="1">
      <alignment horizontal="center" vertical="center"/>
    </xf>
    <xf numFmtId="0" fontId="23" fillId="34" borderId="19" xfId="0" applyFont="1" applyFill="1" applyBorder="1" applyAlignment="1">
      <alignment horizontal="center" vertical="center"/>
    </xf>
    <xf numFmtId="0" fontId="0" fillId="37" borderId="34" xfId="0" applyFill="1" applyBorder="1" applyAlignment="1">
      <alignment horizontal="center"/>
    </xf>
    <xf numFmtId="0" fontId="0" fillId="37" borderId="47" xfId="0" applyFill="1" applyBorder="1" applyAlignment="1">
      <alignment horizontal="center"/>
    </xf>
    <xf numFmtId="0" fontId="0" fillId="37" borderId="31" xfId="0" applyFill="1" applyBorder="1" applyAlignment="1">
      <alignment horizont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 2"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99">
    <dxf>
      <font>
        <b/>
        <i val="0"/>
        <color indexed="12"/>
      </font>
    </dxf>
    <dxf>
      <font>
        <b/>
        <i val="0"/>
        <color indexed="10"/>
      </font>
    </dxf>
    <dxf>
      <font>
        <b/>
        <i val="0"/>
      </font>
    </dxf>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auto="1"/>
      </font>
    </dxf>
    <dxf>
      <font>
        <b/>
        <i val="0"/>
        <color rgb="FFFF0000"/>
      </font>
    </dxf>
    <dxf>
      <font>
        <b/>
        <i val="0"/>
        <color rgb="FF00B0F0"/>
      </font>
    </dxf>
    <dxf>
      <font>
        <b/>
        <i val="0"/>
        <color rgb="FF0070C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color indexed="12"/>
      </font>
    </dxf>
    <dxf>
      <font>
        <b/>
        <i val="0"/>
        <color indexed="10"/>
      </font>
    </dxf>
    <dxf>
      <font>
        <b/>
        <i val="0"/>
      </font>
    </dxf>
    <dxf>
      <font>
        <b/>
        <i val="0"/>
      </font>
      <border/>
    </dxf>
    <dxf>
      <font>
        <b/>
        <i val="0"/>
        <color rgb="FFFF0000"/>
      </font>
      <border/>
    </dxf>
    <dxf>
      <font>
        <b/>
        <i val="0"/>
        <color rgb="FF0000FF"/>
      </font>
      <border/>
    </dxf>
    <dxf>
      <font>
        <b/>
        <i val="0"/>
        <color rgb="FF0070C0"/>
      </font>
      <border/>
    </dxf>
    <dxf>
      <font>
        <b/>
        <i val="0"/>
        <color rgb="FF00B0F0"/>
      </font>
      <border/>
    </dxf>
    <dxf>
      <font>
        <b/>
        <i val="0"/>
        <color rgb="FFFF0000"/>
      </font>
      <border/>
    </dxf>
    <dxf>
      <font>
        <b/>
        <i val="0"/>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S95"/>
  <sheetViews>
    <sheetView zoomScale="90" zoomScaleNormal="90" zoomScalePageLayoutView="0" workbookViewId="0" topLeftCell="A1">
      <pane ySplit="1" topLeftCell="A32" activePane="bottomLeft" state="frozen"/>
      <selection pane="topLeft" activeCell="A1" sqref="A1"/>
      <selection pane="bottomLeft" activeCell="A1" sqref="A1:P1"/>
    </sheetView>
  </sheetViews>
  <sheetFormatPr defaultColWidth="9.140625" defaultRowHeight="15" customHeight="1"/>
  <cols>
    <col min="1" max="1" width="5.7109375" style="0" customWidth="1"/>
    <col min="2" max="2" width="6.7109375" style="0" customWidth="1"/>
    <col min="3" max="3" width="28.7109375" style="0" customWidth="1"/>
    <col min="4" max="4" width="8.7109375" style="54" customWidth="1"/>
    <col min="5" max="14" width="8.7109375" style="0" customWidth="1"/>
    <col min="15" max="15" width="8.7109375" style="27" customWidth="1"/>
    <col min="16" max="16" width="8.7109375" style="0" customWidth="1"/>
    <col min="17" max="17" width="10.7109375" style="0" hidden="1" customWidth="1"/>
    <col min="18" max="18" width="16.421875" style="0" hidden="1" customWidth="1"/>
  </cols>
  <sheetData>
    <row r="1" spans="1:16" s="50" customFormat="1" ht="30" customHeight="1">
      <c r="A1" s="524" t="s">
        <v>187</v>
      </c>
      <c r="B1" s="525"/>
      <c r="C1" s="525"/>
      <c r="D1" s="525"/>
      <c r="E1" s="525"/>
      <c r="F1" s="525"/>
      <c r="G1" s="525"/>
      <c r="H1" s="525"/>
      <c r="I1" s="525"/>
      <c r="J1" s="525"/>
      <c r="K1" s="525"/>
      <c r="L1" s="525"/>
      <c r="M1" s="525"/>
      <c r="N1" s="525"/>
      <c r="O1" s="525"/>
      <c r="P1" s="526"/>
    </row>
    <row r="2" spans="1:16" ht="19.5" customHeight="1">
      <c r="A2" s="527"/>
      <c r="B2" s="530" t="s">
        <v>0</v>
      </c>
      <c r="C2" s="530" t="s">
        <v>1</v>
      </c>
      <c r="D2" s="532" t="s">
        <v>2</v>
      </c>
      <c r="E2" s="540" t="s">
        <v>10</v>
      </c>
      <c r="F2" s="530" t="s">
        <v>3</v>
      </c>
      <c r="G2" s="530" t="s">
        <v>4</v>
      </c>
      <c r="H2" s="530" t="s">
        <v>5</v>
      </c>
      <c r="I2" s="530" t="s">
        <v>6</v>
      </c>
      <c r="J2" s="530" t="s">
        <v>7</v>
      </c>
      <c r="K2" s="530" t="s">
        <v>8</v>
      </c>
      <c r="L2" s="540" t="s">
        <v>9</v>
      </c>
      <c r="M2" s="540" t="s">
        <v>128</v>
      </c>
      <c r="N2" s="534" t="s">
        <v>11</v>
      </c>
      <c r="O2" s="534" t="s">
        <v>12</v>
      </c>
      <c r="P2" s="537" t="s">
        <v>13</v>
      </c>
    </row>
    <row r="3" spans="1:16" ht="19.5" customHeight="1">
      <c r="A3" s="528"/>
      <c r="B3" s="531"/>
      <c r="C3" s="531"/>
      <c r="D3" s="533"/>
      <c r="E3" s="541"/>
      <c r="F3" s="531"/>
      <c r="G3" s="531"/>
      <c r="H3" s="531"/>
      <c r="I3" s="531"/>
      <c r="J3" s="531"/>
      <c r="K3" s="531"/>
      <c r="L3" s="541"/>
      <c r="M3" s="541"/>
      <c r="N3" s="535"/>
      <c r="O3" s="535"/>
      <c r="P3" s="538"/>
    </row>
    <row r="4" spans="1:16" ht="19.5" customHeight="1">
      <c r="A4" s="528"/>
      <c r="B4" s="531"/>
      <c r="C4" s="531"/>
      <c r="D4" s="533"/>
      <c r="E4" s="541"/>
      <c r="F4" s="531"/>
      <c r="G4" s="531"/>
      <c r="H4" s="531"/>
      <c r="I4" s="531"/>
      <c r="J4" s="531"/>
      <c r="K4" s="531"/>
      <c r="L4" s="541"/>
      <c r="M4" s="541"/>
      <c r="N4" s="535"/>
      <c r="O4" s="535"/>
      <c r="P4" s="538"/>
    </row>
    <row r="5" spans="1:18" ht="19.5" customHeight="1" thickBot="1">
      <c r="A5" s="529"/>
      <c r="B5" s="531"/>
      <c r="C5" s="531"/>
      <c r="D5" s="533"/>
      <c r="E5" s="541"/>
      <c r="F5" s="531"/>
      <c r="G5" s="531"/>
      <c r="H5" s="531"/>
      <c r="I5" s="531"/>
      <c r="J5" s="531"/>
      <c r="K5" s="531"/>
      <c r="L5" s="541"/>
      <c r="M5" s="541"/>
      <c r="N5" s="535"/>
      <c r="O5" s="536"/>
      <c r="P5" s="539"/>
      <c r="R5" s="530" t="s">
        <v>225</v>
      </c>
    </row>
    <row r="6" spans="1:19" ht="18.75" customHeight="1" thickBot="1">
      <c r="A6" s="261" t="s">
        <v>14</v>
      </c>
      <c r="B6" s="391">
        <v>1</v>
      </c>
      <c r="C6" s="387" t="s">
        <v>115</v>
      </c>
      <c r="D6" s="388" t="s">
        <v>121</v>
      </c>
      <c r="E6" s="389">
        <v>3</v>
      </c>
      <c r="F6" s="254">
        <v>211</v>
      </c>
      <c r="G6" s="254">
        <v>213</v>
      </c>
      <c r="H6" s="254">
        <v>206</v>
      </c>
      <c r="I6" s="254">
        <v>198</v>
      </c>
      <c r="J6" s="254">
        <v>227</v>
      </c>
      <c r="K6" s="254">
        <v>235</v>
      </c>
      <c r="L6" s="254">
        <v>0</v>
      </c>
      <c r="M6" s="254">
        <f aca="true" t="shared" si="0" ref="M6:M53">E6*6</f>
        <v>18</v>
      </c>
      <c r="N6" s="392">
        <f aca="true" t="shared" si="1" ref="N6:N53">SUM(F6:M6)</f>
        <v>1308</v>
      </c>
      <c r="O6" s="262">
        <f aca="true" t="shared" si="2" ref="O6:O53">AVERAGE(F6:K6)</f>
        <v>215</v>
      </c>
      <c r="P6" s="90">
        <f aca="true" t="shared" si="3" ref="P6:P13">SUM(F6:M6)</f>
        <v>1308</v>
      </c>
      <c r="R6" s="531"/>
      <c r="S6" t="s">
        <v>224</v>
      </c>
    </row>
    <row r="7" spans="1:18" ht="18.75" customHeight="1" thickBot="1">
      <c r="A7" s="31" t="s">
        <v>15</v>
      </c>
      <c r="B7" s="393">
        <v>1</v>
      </c>
      <c r="C7" s="385" t="s">
        <v>243</v>
      </c>
      <c r="D7" s="383" t="s">
        <v>121</v>
      </c>
      <c r="E7" s="386"/>
      <c r="F7" s="394">
        <v>193</v>
      </c>
      <c r="G7" s="394">
        <v>234</v>
      </c>
      <c r="H7" s="394">
        <v>215</v>
      </c>
      <c r="I7" s="394">
        <v>202</v>
      </c>
      <c r="J7" s="394">
        <v>202</v>
      </c>
      <c r="K7" s="394">
        <v>205</v>
      </c>
      <c r="L7" s="207">
        <v>0</v>
      </c>
      <c r="M7" s="207">
        <f t="shared" si="0"/>
        <v>0</v>
      </c>
      <c r="N7" s="395">
        <f t="shared" si="1"/>
        <v>1251</v>
      </c>
      <c r="O7" s="262">
        <f t="shared" si="2"/>
        <v>208.5</v>
      </c>
      <c r="P7" s="96">
        <f t="shared" si="3"/>
        <v>1251</v>
      </c>
      <c r="R7" s="531"/>
    </row>
    <row r="8" spans="1:18" ht="18.75" customHeight="1" thickBot="1">
      <c r="A8" s="31" t="s">
        <v>16</v>
      </c>
      <c r="B8" s="393">
        <v>2</v>
      </c>
      <c r="C8" s="382" t="s">
        <v>119</v>
      </c>
      <c r="D8" s="383" t="s">
        <v>121</v>
      </c>
      <c r="E8" s="207"/>
      <c r="F8" s="207">
        <v>201</v>
      </c>
      <c r="G8" s="207">
        <v>178</v>
      </c>
      <c r="H8" s="207">
        <v>171</v>
      </c>
      <c r="I8" s="207">
        <v>191</v>
      </c>
      <c r="J8" s="207">
        <v>193</v>
      </c>
      <c r="K8" s="207">
        <v>221</v>
      </c>
      <c r="L8" s="207">
        <v>48</v>
      </c>
      <c r="M8" s="394">
        <f t="shared" si="0"/>
        <v>0</v>
      </c>
      <c r="N8" s="396">
        <f t="shared" si="1"/>
        <v>1203</v>
      </c>
      <c r="O8" s="262">
        <f t="shared" si="2"/>
        <v>192.5</v>
      </c>
      <c r="P8" s="96">
        <f t="shared" si="3"/>
        <v>1203</v>
      </c>
      <c r="R8" s="531"/>
    </row>
    <row r="9" spans="1:18" ht="18.75" customHeight="1" thickBot="1">
      <c r="A9" s="31" t="s">
        <v>17</v>
      </c>
      <c r="B9" s="393">
        <v>2</v>
      </c>
      <c r="C9" s="382" t="s">
        <v>238</v>
      </c>
      <c r="D9" s="383" t="s">
        <v>239</v>
      </c>
      <c r="E9" s="384">
        <v>3</v>
      </c>
      <c r="F9" s="207">
        <v>255</v>
      </c>
      <c r="G9" s="207">
        <v>171</v>
      </c>
      <c r="H9" s="207">
        <v>159</v>
      </c>
      <c r="I9" s="207">
        <v>186</v>
      </c>
      <c r="J9" s="207">
        <v>183</v>
      </c>
      <c r="K9" s="207">
        <v>202</v>
      </c>
      <c r="L9" s="207">
        <v>0</v>
      </c>
      <c r="M9" s="394">
        <f t="shared" si="0"/>
        <v>18</v>
      </c>
      <c r="N9" s="396">
        <f t="shared" si="1"/>
        <v>1174</v>
      </c>
      <c r="O9" s="262">
        <f t="shared" si="2"/>
        <v>192.66666666666666</v>
      </c>
      <c r="P9" s="96">
        <f t="shared" si="3"/>
        <v>1174</v>
      </c>
      <c r="R9" s="370"/>
    </row>
    <row r="10" spans="1:16" ht="18.75" customHeight="1" thickBot="1">
      <c r="A10" s="31" t="s">
        <v>18</v>
      </c>
      <c r="B10" s="134">
        <v>3</v>
      </c>
      <c r="C10" s="111" t="s">
        <v>177</v>
      </c>
      <c r="D10" s="112" t="s">
        <v>156</v>
      </c>
      <c r="E10" s="95">
        <v>8</v>
      </c>
      <c r="F10" s="95">
        <v>206</v>
      </c>
      <c r="G10" s="95">
        <v>214</v>
      </c>
      <c r="H10" s="95">
        <v>190</v>
      </c>
      <c r="I10" s="95">
        <v>194</v>
      </c>
      <c r="J10" s="95">
        <v>145</v>
      </c>
      <c r="K10" s="95">
        <v>174</v>
      </c>
      <c r="L10" s="95">
        <v>0</v>
      </c>
      <c r="M10" s="94">
        <f t="shared" si="0"/>
        <v>48</v>
      </c>
      <c r="N10" s="266">
        <f t="shared" si="1"/>
        <v>1171</v>
      </c>
      <c r="O10" s="262">
        <f t="shared" si="2"/>
        <v>187.16666666666666</v>
      </c>
      <c r="P10" s="96">
        <f t="shared" si="3"/>
        <v>1171</v>
      </c>
    </row>
    <row r="11" spans="1:16" ht="18.75" customHeight="1" thickBot="1">
      <c r="A11" s="31" t="s">
        <v>19</v>
      </c>
      <c r="B11" s="264">
        <v>3</v>
      </c>
      <c r="C11" s="97" t="s">
        <v>176</v>
      </c>
      <c r="D11" s="92" t="s">
        <v>156</v>
      </c>
      <c r="E11" s="98">
        <v>3</v>
      </c>
      <c r="F11" s="95">
        <v>191</v>
      </c>
      <c r="G11" s="95">
        <v>210</v>
      </c>
      <c r="H11" s="95">
        <v>192</v>
      </c>
      <c r="I11" s="95">
        <v>203</v>
      </c>
      <c r="J11" s="95">
        <v>165</v>
      </c>
      <c r="K11" s="95">
        <v>177</v>
      </c>
      <c r="L11" s="95">
        <v>0</v>
      </c>
      <c r="M11" s="94">
        <f t="shared" si="0"/>
        <v>18</v>
      </c>
      <c r="N11" s="266">
        <f t="shared" si="1"/>
        <v>1156</v>
      </c>
      <c r="O11" s="262">
        <f t="shared" si="2"/>
        <v>189.66666666666666</v>
      </c>
      <c r="P11" s="96">
        <f t="shared" si="3"/>
        <v>1156</v>
      </c>
    </row>
    <row r="12" spans="1:16" ht="18.75" customHeight="1" thickBot="1">
      <c r="A12" s="31" t="s">
        <v>20</v>
      </c>
      <c r="B12" s="264">
        <v>1</v>
      </c>
      <c r="C12" s="168" t="s">
        <v>153</v>
      </c>
      <c r="D12" s="112" t="s">
        <v>121</v>
      </c>
      <c r="E12" s="269"/>
      <c r="F12" s="95">
        <v>159</v>
      </c>
      <c r="G12" s="95">
        <v>162</v>
      </c>
      <c r="H12" s="95">
        <v>180</v>
      </c>
      <c r="I12" s="95">
        <v>213</v>
      </c>
      <c r="J12" s="95">
        <v>191</v>
      </c>
      <c r="K12" s="95">
        <v>200</v>
      </c>
      <c r="L12" s="95">
        <v>48</v>
      </c>
      <c r="M12" s="94">
        <f t="shared" si="0"/>
        <v>0</v>
      </c>
      <c r="N12" s="266">
        <f t="shared" si="1"/>
        <v>1153</v>
      </c>
      <c r="O12" s="262">
        <f t="shared" si="2"/>
        <v>184.16666666666666</v>
      </c>
      <c r="P12" s="96">
        <f t="shared" si="3"/>
        <v>1153</v>
      </c>
    </row>
    <row r="13" spans="1:16" ht="18.75" customHeight="1" thickBot="1">
      <c r="A13" s="31" t="s">
        <v>21</v>
      </c>
      <c r="B13" s="264">
        <v>3</v>
      </c>
      <c r="C13" s="97" t="s">
        <v>174</v>
      </c>
      <c r="D13" s="92" t="s">
        <v>122</v>
      </c>
      <c r="E13" s="360">
        <v>6</v>
      </c>
      <c r="F13" s="95">
        <v>178</v>
      </c>
      <c r="G13" s="95">
        <v>134</v>
      </c>
      <c r="H13" s="95">
        <v>184</v>
      </c>
      <c r="I13" s="95">
        <v>221</v>
      </c>
      <c r="J13" s="95">
        <v>202</v>
      </c>
      <c r="K13" s="95">
        <v>190</v>
      </c>
      <c r="L13" s="95">
        <v>0</v>
      </c>
      <c r="M13" s="94">
        <f t="shared" si="0"/>
        <v>36</v>
      </c>
      <c r="N13" s="266">
        <f t="shared" si="1"/>
        <v>1145</v>
      </c>
      <c r="O13" s="262">
        <f t="shared" si="2"/>
        <v>184.83333333333334</v>
      </c>
      <c r="P13" s="96">
        <f t="shared" si="3"/>
        <v>1145</v>
      </c>
    </row>
    <row r="14" spans="1:16" ht="18.75" customHeight="1" thickBot="1">
      <c r="A14" s="31" t="s">
        <v>22</v>
      </c>
      <c r="B14" s="264">
        <v>1</v>
      </c>
      <c r="C14" s="97" t="s">
        <v>108</v>
      </c>
      <c r="D14" s="99" t="s">
        <v>121</v>
      </c>
      <c r="E14" s="358"/>
      <c r="F14" s="98">
        <v>175</v>
      </c>
      <c r="G14" s="95">
        <v>145</v>
      </c>
      <c r="H14" s="95">
        <v>212</v>
      </c>
      <c r="I14" s="95">
        <v>207</v>
      </c>
      <c r="J14" s="95">
        <v>201</v>
      </c>
      <c r="K14" s="95">
        <v>201</v>
      </c>
      <c r="L14" s="95">
        <v>0</v>
      </c>
      <c r="M14" s="94">
        <f t="shared" si="0"/>
        <v>0</v>
      </c>
      <c r="N14" s="266">
        <f t="shared" si="1"/>
        <v>1141</v>
      </c>
      <c r="O14" s="262">
        <f t="shared" si="2"/>
        <v>190.16666666666666</v>
      </c>
      <c r="P14" s="96">
        <f aca="true" t="shared" si="4" ref="P14:P22">SUM(F14:M14)</f>
        <v>1141</v>
      </c>
    </row>
    <row r="15" spans="1:16" ht="18.75" customHeight="1" thickBot="1">
      <c r="A15" s="31" t="s">
        <v>23</v>
      </c>
      <c r="B15" s="264">
        <v>3</v>
      </c>
      <c r="C15" s="97" t="s">
        <v>171</v>
      </c>
      <c r="D15" s="92" t="s">
        <v>156</v>
      </c>
      <c r="E15" s="93">
        <v>7</v>
      </c>
      <c r="F15" s="95">
        <v>211</v>
      </c>
      <c r="G15" s="95">
        <v>160</v>
      </c>
      <c r="H15" s="95">
        <v>184</v>
      </c>
      <c r="I15" s="95">
        <v>154</v>
      </c>
      <c r="J15" s="95">
        <v>174</v>
      </c>
      <c r="K15" s="95">
        <v>214</v>
      </c>
      <c r="L15" s="95">
        <v>0</v>
      </c>
      <c r="M15" s="95">
        <f t="shared" si="0"/>
        <v>42</v>
      </c>
      <c r="N15" s="265">
        <f t="shared" si="1"/>
        <v>1139</v>
      </c>
      <c r="O15" s="262">
        <f t="shared" si="2"/>
        <v>182.83333333333334</v>
      </c>
      <c r="P15" s="96">
        <f t="shared" si="4"/>
        <v>1139</v>
      </c>
    </row>
    <row r="16" spans="1:16" ht="18.75" customHeight="1" thickBot="1">
      <c r="A16" s="31" t="s">
        <v>24</v>
      </c>
      <c r="B16" s="264">
        <v>1</v>
      </c>
      <c r="C16" s="91" t="s">
        <v>114</v>
      </c>
      <c r="D16" s="92" t="s">
        <v>121</v>
      </c>
      <c r="E16" s="98">
        <v>6</v>
      </c>
      <c r="F16" s="95">
        <v>152</v>
      </c>
      <c r="G16" s="100">
        <v>196</v>
      </c>
      <c r="H16" s="95">
        <v>198</v>
      </c>
      <c r="I16" s="95">
        <v>198</v>
      </c>
      <c r="J16" s="95">
        <v>203</v>
      </c>
      <c r="K16" s="95">
        <v>152</v>
      </c>
      <c r="L16" s="95">
        <v>0</v>
      </c>
      <c r="M16" s="95">
        <f t="shared" si="0"/>
        <v>36</v>
      </c>
      <c r="N16" s="265">
        <f t="shared" si="1"/>
        <v>1135</v>
      </c>
      <c r="O16" s="262">
        <f t="shared" si="2"/>
        <v>183.16666666666666</v>
      </c>
      <c r="P16" s="96">
        <f t="shared" si="4"/>
        <v>1135</v>
      </c>
    </row>
    <row r="17" spans="1:16" ht="18.75" customHeight="1" thickBot="1">
      <c r="A17" s="31" t="s">
        <v>25</v>
      </c>
      <c r="B17" s="264">
        <v>3</v>
      </c>
      <c r="C17" s="97" t="s">
        <v>180</v>
      </c>
      <c r="D17" s="92" t="s">
        <v>121</v>
      </c>
      <c r="E17" s="93">
        <v>3</v>
      </c>
      <c r="F17" s="95">
        <v>170</v>
      </c>
      <c r="G17" s="95">
        <v>193</v>
      </c>
      <c r="H17" s="95">
        <v>203</v>
      </c>
      <c r="I17" s="95">
        <v>192</v>
      </c>
      <c r="J17" s="95">
        <v>194</v>
      </c>
      <c r="K17" s="95">
        <v>164</v>
      </c>
      <c r="L17" s="95">
        <v>0</v>
      </c>
      <c r="M17" s="94">
        <f t="shared" si="0"/>
        <v>18</v>
      </c>
      <c r="N17" s="265">
        <f t="shared" si="1"/>
        <v>1134</v>
      </c>
      <c r="O17" s="262">
        <f t="shared" si="2"/>
        <v>186</v>
      </c>
      <c r="P17" s="96">
        <f t="shared" si="4"/>
        <v>1134</v>
      </c>
    </row>
    <row r="18" spans="1:16" ht="18.75" customHeight="1" thickBot="1">
      <c r="A18" s="31" t="s">
        <v>26</v>
      </c>
      <c r="B18" s="268">
        <v>2</v>
      </c>
      <c r="C18" s="97" t="s">
        <v>247</v>
      </c>
      <c r="D18" s="101" t="s">
        <v>121</v>
      </c>
      <c r="E18" s="93">
        <v>6</v>
      </c>
      <c r="F18" s="95">
        <v>217</v>
      </c>
      <c r="G18" s="95">
        <v>165</v>
      </c>
      <c r="H18" s="95">
        <v>190</v>
      </c>
      <c r="I18" s="95">
        <v>157</v>
      </c>
      <c r="J18" s="95">
        <v>173</v>
      </c>
      <c r="K18" s="95">
        <v>188</v>
      </c>
      <c r="L18" s="95">
        <v>0</v>
      </c>
      <c r="M18" s="94">
        <f t="shared" si="0"/>
        <v>36</v>
      </c>
      <c r="N18" s="266">
        <f t="shared" si="1"/>
        <v>1126</v>
      </c>
      <c r="O18" s="262">
        <f t="shared" si="2"/>
        <v>181.66666666666666</v>
      </c>
      <c r="P18" s="96">
        <f t="shared" si="4"/>
        <v>1126</v>
      </c>
    </row>
    <row r="19" spans="1:16" ht="18.75" customHeight="1" thickBot="1">
      <c r="A19" s="31" t="s">
        <v>27</v>
      </c>
      <c r="B19" s="264">
        <v>2</v>
      </c>
      <c r="C19" s="97" t="s">
        <v>162</v>
      </c>
      <c r="D19" s="92" t="s">
        <v>121</v>
      </c>
      <c r="E19" s="98">
        <v>5</v>
      </c>
      <c r="F19" s="95">
        <v>196</v>
      </c>
      <c r="G19" s="95">
        <v>180</v>
      </c>
      <c r="H19" s="95">
        <v>194</v>
      </c>
      <c r="I19" s="95">
        <v>196</v>
      </c>
      <c r="J19" s="95">
        <v>159</v>
      </c>
      <c r="K19" s="95">
        <v>169</v>
      </c>
      <c r="L19" s="95">
        <v>0</v>
      </c>
      <c r="M19" s="94">
        <f t="shared" si="0"/>
        <v>30</v>
      </c>
      <c r="N19" s="266">
        <f t="shared" si="1"/>
        <v>1124</v>
      </c>
      <c r="O19" s="262">
        <f t="shared" si="2"/>
        <v>182.33333333333334</v>
      </c>
      <c r="P19" s="96">
        <f t="shared" si="4"/>
        <v>1124</v>
      </c>
    </row>
    <row r="20" spans="1:16" ht="18.75" customHeight="1" thickBot="1">
      <c r="A20" s="31" t="s">
        <v>28</v>
      </c>
      <c r="B20" s="264">
        <v>2</v>
      </c>
      <c r="C20" s="97" t="s">
        <v>248</v>
      </c>
      <c r="D20" s="99" t="s">
        <v>239</v>
      </c>
      <c r="E20" s="98">
        <v>2</v>
      </c>
      <c r="F20" s="95">
        <v>204</v>
      </c>
      <c r="G20" s="95">
        <v>176</v>
      </c>
      <c r="H20" s="95">
        <v>207</v>
      </c>
      <c r="I20" s="95">
        <v>168</v>
      </c>
      <c r="J20" s="95">
        <v>167</v>
      </c>
      <c r="K20" s="95">
        <v>187</v>
      </c>
      <c r="L20" s="95">
        <v>0</v>
      </c>
      <c r="M20" s="94">
        <f t="shared" si="0"/>
        <v>12</v>
      </c>
      <c r="N20" s="266">
        <f t="shared" si="1"/>
        <v>1121</v>
      </c>
      <c r="O20" s="262">
        <f t="shared" si="2"/>
        <v>184.83333333333334</v>
      </c>
      <c r="P20" s="96">
        <f t="shared" si="4"/>
        <v>1121</v>
      </c>
    </row>
    <row r="21" spans="1:16" ht="18.75" customHeight="1" thickBot="1">
      <c r="A21" s="31" t="s">
        <v>29</v>
      </c>
      <c r="B21" s="264">
        <v>3</v>
      </c>
      <c r="C21" s="97" t="s">
        <v>234</v>
      </c>
      <c r="D21" s="99" t="s">
        <v>156</v>
      </c>
      <c r="E21" s="95"/>
      <c r="F21" s="95">
        <v>191</v>
      </c>
      <c r="G21" s="95">
        <v>178</v>
      </c>
      <c r="H21" s="106">
        <v>141</v>
      </c>
      <c r="I21" s="95">
        <v>185</v>
      </c>
      <c r="J21" s="95">
        <v>195</v>
      </c>
      <c r="K21" s="106">
        <v>226</v>
      </c>
      <c r="L21" s="95">
        <v>0</v>
      </c>
      <c r="M21" s="94">
        <f t="shared" si="0"/>
        <v>0</v>
      </c>
      <c r="N21" s="266">
        <f t="shared" si="1"/>
        <v>1116</v>
      </c>
      <c r="O21" s="262">
        <f t="shared" si="2"/>
        <v>186</v>
      </c>
      <c r="P21" s="96">
        <f t="shared" si="4"/>
        <v>1116</v>
      </c>
    </row>
    <row r="22" spans="1:16" ht="18.75" customHeight="1" thickBot="1">
      <c r="A22" s="31" t="s">
        <v>30</v>
      </c>
      <c r="B22" s="264">
        <v>2</v>
      </c>
      <c r="C22" s="91" t="s">
        <v>244</v>
      </c>
      <c r="D22" s="92" t="s">
        <v>121</v>
      </c>
      <c r="E22" s="102"/>
      <c r="F22" s="95">
        <v>160</v>
      </c>
      <c r="G22" s="95">
        <v>140</v>
      </c>
      <c r="H22" s="95">
        <v>215</v>
      </c>
      <c r="I22" s="95">
        <v>188</v>
      </c>
      <c r="J22" s="95">
        <v>153</v>
      </c>
      <c r="K22" s="95">
        <v>206</v>
      </c>
      <c r="L22" s="95">
        <v>48</v>
      </c>
      <c r="M22" s="94">
        <f t="shared" si="0"/>
        <v>0</v>
      </c>
      <c r="N22" s="266">
        <f t="shared" si="1"/>
        <v>1110</v>
      </c>
      <c r="O22" s="262">
        <f t="shared" si="2"/>
        <v>177</v>
      </c>
      <c r="P22" s="96">
        <f t="shared" si="4"/>
        <v>1110</v>
      </c>
    </row>
    <row r="23" spans="1:16" ht="18.75" customHeight="1" thickBot="1">
      <c r="A23" s="31" t="s">
        <v>31</v>
      </c>
      <c r="B23" s="264">
        <v>3</v>
      </c>
      <c r="C23" s="97" t="s">
        <v>235</v>
      </c>
      <c r="D23" s="92" t="s">
        <v>121</v>
      </c>
      <c r="E23" s="259"/>
      <c r="F23" s="100">
        <v>178</v>
      </c>
      <c r="G23" s="100">
        <v>122</v>
      </c>
      <c r="H23" s="100">
        <v>202</v>
      </c>
      <c r="I23" s="100">
        <v>191</v>
      </c>
      <c r="J23" s="100">
        <v>170</v>
      </c>
      <c r="K23" s="100">
        <v>192</v>
      </c>
      <c r="L23" s="95">
        <v>48</v>
      </c>
      <c r="M23" s="94">
        <f t="shared" si="0"/>
        <v>0</v>
      </c>
      <c r="N23" s="266">
        <f t="shared" si="1"/>
        <v>1103</v>
      </c>
      <c r="O23" s="262">
        <f t="shared" si="2"/>
        <v>175.83333333333334</v>
      </c>
      <c r="P23" s="96">
        <f aca="true" t="shared" si="5" ref="P23:P37">SUM(F23:M23)</f>
        <v>1103</v>
      </c>
    </row>
    <row r="24" spans="1:16" ht="18.75" customHeight="1" thickBot="1">
      <c r="A24" s="35" t="s">
        <v>32</v>
      </c>
      <c r="B24" s="264">
        <v>2</v>
      </c>
      <c r="C24" s="97" t="s">
        <v>113</v>
      </c>
      <c r="D24" s="92" t="s">
        <v>121</v>
      </c>
      <c r="E24" s="95">
        <v>2</v>
      </c>
      <c r="F24" s="100">
        <v>212</v>
      </c>
      <c r="G24" s="100">
        <v>157</v>
      </c>
      <c r="H24" s="100">
        <v>155</v>
      </c>
      <c r="I24" s="100">
        <v>181</v>
      </c>
      <c r="J24" s="100">
        <v>190</v>
      </c>
      <c r="K24" s="100">
        <v>190</v>
      </c>
      <c r="L24" s="103">
        <v>0</v>
      </c>
      <c r="M24" s="94">
        <f t="shared" si="0"/>
        <v>12</v>
      </c>
      <c r="N24" s="266">
        <f t="shared" si="1"/>
        <v>1097</v>
      </c>
      <c r="O24" s="262">
        <f t="shared" si="2"/>
        <v>180.83333333333334</v>
      </c>
      <c r="P24" s="104">
        <f t="shared" si="5"/>
        <v>1097</v>
      </c>
    </row>
    <row r="25" spans="1:18" s="25" customFormat="1" ht="18.75" customHeight="1" thickBot="1">
      <c r="A25" s="31" t="s">
        <v>33</v>
      </c>
      <c r="B25" s="264">
        <v>3</v>
      </c>
      <c r="C25" s="97" t="s">
        <v>232</v>
      </c>
      <c r="D25" s="99" t="s">
        <v>156</v>
      </c>
      <c r="E25" s="95">
        <v>3</v>
      </c>
      <c r="F25" s="103">
        <v>157</v>
      </c>
      <c r="G25" s="103">
        <v>211</v>
      </c>
      <c r="H25" s="103">
        <v>177</v>
      </c>
      <c r="I25" s="103">
        <v>157</v>
      </c>
      <c r="J25" s="103">
        <v>153</v>
      </c>
      <c r="K25" s="103">
        <v>165</v>
      </c>
      <c r="L25" s="95">
        <v>48</v>
      </c>
      <c r="M25" s="94">
        <f t="shared" si="0"/>
        <v>18</v>
      </c>
      <c r="N25" s="266">
        <f t="shared" si="1"/>
        <v>1086</v>
      </c>
      <c r="O25" s="262">
        <f t="shared" si="2"/>
        <v>170</v>
      </c>
      <c r="P25" s="96">
        <f t="shared" si="5"/>
        <v>1086</v>
      </c>
      <c r="Q25"/>
      <c r="R25"/>
    </row>
    <row r="26" spans="1:16" ht="18.75" customHeight="1" thickBot="1">
      <c r="A26" s="36" t="s">
        <v>34</v>
      </c>
      <c r="B26" s="264">
        <v>3</v>
      </c>
      <c r="C26" s="97" t="s">
        <v>164</v>
      </c>
      <c r="D26" s="92" t="s">
        <v>122</v>
      </c>
      <c r="E26" s="98">
        <v>8</v>
      </c>
      <c r="F26" s="95">
        <v>172</v>
      </c>
      <c r="G26" s="95">
        <v>148</v>
      </c>
      <c r="H26" s="95">
        <v>166</v>
      </c>
      <c r="I26" s="95">
        <v>143</v>
      </c>
      <c r="J26" s="95">
        <v>200</v>
      </c>
      <c r="K26" s="95">
        <v>156</v>
      </c>
      <c r="L26" s="94">
        <v>48</v>
      </c>
      <c r="M26" s="94">
        <f t="shared" si="0"/>
        <v>48</v>
      </c>
      <c r="N26" s="266">
        <f t="shared" si="1"/>
        <v>1081</v>
      </c>
      <c r="O26" s="262">
        <f t="shared" si="2"/>
        <v>164.16666666666666</v>
      </c>
      <c r="P26" s="105">
        <f t="shared" si="5"/>
        <v>1081</v>
      </c>
    </row>
    <row r="27" spans="1:16" ht="18.75" customHeight="1" thickBot="1">
      <c r="A27" s="31" t="s">
        <v>35</v>
      </c>
      <c r="B27" s="264">
        <v>2</v>
      </c>
      <c r="C27" s="97" t="s">
        <v>154</v>
      </c>
      <c r="D27" s="92" t="s">
        <v>121</v>
      </c>
      <c r="E27" s="95">
        <v>3</v>
      </c>
      <c r="F27" s="95">
        <v>182</v>
      </c>
      <c r="G27" s="95">
        <v>158</v>
      </c>
      <c r="H27" s="95">
        <v>158</v>
      </c>
      <c r="I27" s="95">
        <v>192</v>
      </c>
      <c r="J27" s="95">
        <v>195</v>
      </c>
      <c r="K27" s="95">
        <v>177</v>
      </c>
      <c r="L27" s="95">
        <v>0</v>
      </c>
      <c r="M27" s="94">
        <f t="shared" si="0"/>
        <v>18</v>
      </c>
      <c r="N27" s="266">
        <f t="shared" si="1"/>
        <v>1080</v>
      </c>
      <c r="O27" s="262">
        <f t="shared" si="2"/>
        <v>177</v>
      </c>
      <c r="P27" s="96">
        <f t="shared" si="5"/>
        <v>1080</v>
      </c>
    </row>
    <row r="28" spans="1:16" ht="18.75" customHeight="1" thickBot="1">
      <c r="A28" s="31" t="s">
        <v>36</v>
      </c>
      <c r="B28" s="264">
        <v>3</v>
      </c>
      <c r="C28" s="97" t="s">
        <v>233</v>
      </c>
      <c r="D28" s="99" t="s">
        <v>122</v>
      </c>
      <c r="E28" s="227">
        <v>8</v>
      </c>
      <c r="F28" s="100">
        <v>174</v>
      </c>
      <c r="G28" s="100">
        <v>142</v>
      </c>
      <c r="H28" s="100">
        <v>192</v>
      </c>
      <c r="I28" s="100">
        <v>145</v>
      </c>
      <c r="J28" s="100">
        <v>186</v>
      </c>
      <c r="K28" s="100">
        <v>192</v>
      </c>
      <c r="L28" s="95">
        <v>0</v>
      </c>
      <c r="M28" s="94">
        <f t="shared" si="0"/>
        <v>48</v>
      </c>
      <c r="N28" s="266">
        <f t="shared" si="1"/>
        <v>1079</v>
      </c>
      <c r="O28" s="262">
        <f t="shared" si="2"/>
        <v>171.83333333333334</v>
      </c>
      <c r="P28" s="96">
        <f t="shared" si="5"/>
        <v>1079</v>
      </c>
    </row>
    <row r="29" spans="1:16" ht="18.75" customHeight="1" thickBot="1">
      <c r="A29" s="31" t="s">
        <v>37</v>
      </c>
      <c r="B29" s="264">
        <v>2</v>
      </c>
      <c r="C29" s="91" t="s">
        <v>161</v>
      </c>
      <c r="D29" s="92" t="s">
        <v>121</v>
      </c>
      <c r="E29" s="98">
        <v>3</v>
      </c>
      <c r="F29" s="95">
        <v>168</v>
      </c>
      <c r="G29" s="95">
        <v>203</v>
      </c>
      <c r="H29" s="95">
        <v>152</v>
      </c>
      <c r="I29" s="95">
        <v>161</v>
      </c>
      <c r="J29" s="95">
        <v>178</v>
      </c>
      <c r="K29" s="95">
        <v>197</v>
      </c>
      <c r="L29" s="95">
        <v>0</v>
      </c>
      <c r="M29" s="94">
        <f t="shared" si="0"/>
        <v>18</v>
      </c>
      <c r="N29" s="266">
        <f t="shared" si="1"/>
        <v>1077</v>
      </c>
      <c r="O29" s="262">
        <f t="shared" si="2"/>
        <v>176.5</v>
      </c>
      <c r="P29" s="96">
        <f t="shared" si="5"/>
        <v>1077</v>
      </c>
    </row>
    <row r="30" spans="1:16" ht="18.75" customHeight="1" thickBot="1">
      <c r="A30" s="31" t="s">
        <v>38</v>
      </c>
      <c r="B30" s="264">
        <v>1</v>
      </c>
      <c r="C30" s="91" t="s">
        <v>240</v>
      </c>
      <c r="D30" s="92" t="s">
        <v>121</v>
      </c>
      <c r="E30" s="98"/>
      <c r="F30" s="95">
        <v>184</v>
      </c>
      <c r="G30" s="95">
        <v>204</v>
      </c>
      <c r="H30" s="95">
        <v>180</v>
      </c>
      <c r="I30" s="95">
        <v>167</v>
      </c>
      <c r="J30" s="95">
        <v>173</v>
      </c>
      <c r="K30" s="95">
        <v>165</v>
      </c>
      <c r="L30" s="95">
        <v>0</v>
      </c>
      <c r="M30" s="94">
        <f t="shared" si="0"/>
        <v>0</v>
      </c>
      <c r="N30" s="266">
        <f t="shared" si="1"/>
        <v>1073</v>
      </c>
      <c r="O30" s="262">
        <f t="shared" si="2"/>
        <v>178.83333333333334</v>
      </c>
      <c r="P30" s="96">
        <f t="shared" si="5"/>
        <v>1073</v>
      </c>
    </row>
    <row r="31" spans="1:16" ht="18.75" customHeight="1" thickBot="1">
      <c r="A31" s="31" t="s">
        <v>39</v>
      </c>
      <c r="B31" s="264">
        <v>1</v>
      </c>
      <c r="C31" s="97" t="s">
        <v>241</v>
      </c>
      <c r="D31" s="99" t="s">
        <v>121</v>
      </c>
      <c r="E31" s="93">
        <v>2</v>
      </c>
      <c r="F31" s="95">
        <v>178</v>
      </c>
      <c r="G31" s="95">
        <v>150</v>
      </c>
      <c r="H31" s="95">
        <v>190</v>
      </c>
      <c r="I31" s="95">
        <v>180</v>
      </c>
      <c r="J31" s="95">
        <v>191</v>
      </c>
      <c r="K31" s="95">
        <v>162</v>
      </c>
      <c r="L31" s="95">
        <v>0</v>
      </c>
      <c r="M31" s="94">
        <f t="shared" si="0"/>
        <v>12</v>
      </c>
      <c r="N31" s="266">
        <f t="shared" si="1"/>
        <v>1063</v>
      </c>
      <c r="O31" s="262">
        <f t="shared" si="2"/>
        <v>175.16666666666666</v>
      </c>
      <c r="P31" s="96">
        <f t="shared" si="5"/>
        <v>1063</v>
      </c>
    </row>
    <row r="32" spans="1:16" ht="18.75" customHeight="1" thickBot="1">
      <c r="A32" s="31" t="s">
        <v>40</v>
      </c>
      <c r="B32" s="264">
        <v>2</v>
      </c>
      <c r="C32" s="97" t="s">
        <v>227</v>
      </c>
      <c r="D32" s="92" t="s">
        <v>121</v>
      </c>
      <c r="E32" s="98"/>
      <c r="F32" s="95">
        <v>214</v>
      </c>
      <c r="G32" s="95">
        <v>197</v>
      </c>
      <c r="H32" s="95">
        <v>138</v>
      </c>
      <c r="I32" s="95">
        <v>185</v>
      </c>
      <c r="J32" s="95">
        <v>163</v>
      </c>
      <c r="K32" s="95">
        <v>148</v>
      </c>
      <c r="L32" s="95">
        <v>0</v>
      </c>
      <c r="M32" s="94">
        <f t="shared" si="0"/>
        <v>0</v>
      </c>
      <c r="N32" s="266">
        <f t="shared" si="1"/>
        <v>1045</v>
      </c>
      <c r="O32" s="262">
        <f t="shared" si="2"/>
        <v>174.16666666666666</v>
      </c>
      <c r="P32" s="96">
        <f t="shared" si="5"/>
        <v>1045</v>
      </c>
    </row>
    <row r="33" spans="1:16" ht="18.75" customHeight="1" thickBot="1">
      <c r="A33" s="31" t="s">
        <v>41</v>
      </c>
      <c r="B33" s="264">
        <v>2</v>
      </c>
      <c r="C33" s="97" t="s">
        <v>110</v>
      </c>
      <c r="D33" s="92" t="s">
        <v>121</v>
      </c>
      <c r="E33" s="98"/>
      <c r="F33" s="95">
        <v>148</v>
      </c>
      <c r="G33" s="95">
        <v>158</v>
      </c>
      <c r="H33" s="95">
        <v>200</v>
      </c>
      <c r="I33" s="95">
        <v>157</v>
      </c>
      <c r="J33" s="95">
        <v>170</v>
      </c>
      <c r="K33" s="95">
        <v>211</v>
      </c>
      <c r="L33" s="95">
        <v>0</v>
      </c>
      <c r="M33" s="94">
        <f t="shared" si="0"/>
        <v>0</v>
      </c>
      <c r="N33" s="266">
        <f t="shared" si="1"/>
        <v>1044</v>
      </c>
      <c r="O33" s="262">
        <f t="shared" si="2"/>
        <v>174</v>
      </c>
      <c r="P33" s="96">
        <f t="shared" si="5"/>
        <v>1044</v>
      </c>
    </row>
    <row r="34" spans="1:16" ht="18.75" customHeight="1" thickBot="1">
      <c r="A34" s="31" t="s">
        <v>42</v>
      </c>
      <c r="B34" s="264">
        <v>1</v>
      </c>
      <c r="C34" s="97" t="s">
        <v>160</v>
      </c>
      <c r="D34" s="92" t="s">
        <v>121</v>
      </c>
      <c r="E34" s="93">
        <v>6</v>
      </c>
      <c r="F34" s="95">
        <v>190</v>
      </c>
      <c r="G34" s="95">
        <v>157</v>
      </c>
      <c r="H34" s="95">
        <v>161</v>
      </c>
      <c r="I34" s="95">
        <v>159</v>
      </c>
      <c r="J34" s="95">
        <v>159</v>
      </c>
      <c r="K34" s="95">
        <v>177</v>
      </c>
      <c r="L34" s="95">
        <v>0</v>
      </c>
      <c r="M34" s="94">
        <f t="shared" si="0"/>
        <v>36</v>
      </c>
      <c r="N34" s="266">
        <f t="shared" si="1"/>
        <v>1039</v>
      </c>
      <c r="O34" s="262">
        <f t="shared" si="2"/>
        <v>167.16666666666666</v>
      </c>
      <c r="P34" s="96">
        <f t="shared" si="5"/>
        <v>1039</v>
      </c>
    </row>
    <row r="35" spans="1:16" ht="18.75" customHeight="1" thickBot="1">
      <c r="A35" s="31" t="s">
        <v>43</v>
      </c>
      <c r="B35" s="134">
        <v>3</v>
      </c>
      <c r="C35" s="91" t="s">
        <v>245</v>
      </c>
      <c r="D35" s="92" t="s">
        <v>156</v>
      </c>
      <c r="E35" s="93">
        <v>5</v>
      </c>
      <c r="F35" s="95">
        <v>175</v>
      </c>
      <c r="G35" s="95">
        <v>154</v>
      </c>
      <c r="H35" s="95">
        <v>179</v>
      </c>
      <c r="I35" s="95">
        <v>221</v>
      </c>
      <c r="J35" s="95">
        <v>145</v>
      </c>
      <c r="K35" s="95">
        <v>128</v>
      </c>
      <c r="L35" s="95">
        <v>0</v>
      </c>
      <c r="M35" s="94">
        <f t="shared" si="0"/>
        <v>30</v>
      </c>
      <c r="N35" s="266">
        <f t="shared" si="1"/>
        <v>1032</v>
      </c>
      <c r="O35" s="262">
        <f t="shared" si="2"/>
        <v>167</v>
      </c>
      <c r="P35" s="96">
        <f t="shared" si="5"/>
        <v>1032</v>
      </c>
    </row>
    <row r="36" spans="1:16" ht="18.75" customHeight="1" thickBot="1">
      <c r="A36" s="31" t="s">
        <v>44</v>
      </c>
      <c r="B36" s="128">
        <v>3</v>
      </c>
      <c r="C36" s="91" t="s">
        <v>163</v>
      </c>
      <c r="D36" s="101" t="s">
        <v>122</v>
      </c>
      <c r="E36" s="98">
        <v>8</v>
      </c>
      <c r="F36" s="103">
        <v>171</v>
      </c>
      <c r="G36" s="103">
        <v>153</v>
      </c>
      <c r="H36" s="356">
        <v>156</v>
      </c>
      <c r="I36" s="103">
        <v>186</v>
      </c>
      <c r="J36" s="103">
        <v>157</v>
      </c>
      <c r="K36" s="103">
        <v>161</v>
      </c>
      <c r="L36" s="95">
        <v>0</v>
      </c>
      <c r="M36" s="94">
        <f t="shared" si="0"/>
        <v>48</v>
      </c>
      <c r="N36" s="266">
        <f t="shared" si="1"/>
        <v>1032</v>
      </c>
      <c r="O36" s="262">
        <f t="shared" si="2"/>
        <v>164</v>
      </c>
      <c r="P36" s="96">
        <f t="shared" si="5"/>
        <v>1032</v>
      </c>
    </row>
    <row r="37" spans="1:16" ht="18.75" customHeight="1" thickBot="1">
      <c r="A37" s="31" t="s">
        <v>45</v>
      </c>
      <c r="B37" s="264">
        <v>3</v>
      </c>
      <c r="C37" s="97" t="s">
        <v>246</v>
      </c>
      <c r="D37" s="99" t="s">
        <v>156</v>
      </c>
      <c r="E37" s="98">
        <v>4</v>
      </c>
      <c r="F37" s="95">
        <v>203</v>
      </c>
      <c r="G37" s="95">
        <v>180</v>
      </c>
      <c r="H37" s="95">
        <v>137</v>
      </c>
      <c r="I37" s="95">
        <v>154</v>
      </c>
      <c r="J37" s="95">
        <v>147</v>
      </c>
      <c r="K37" s="95">
        <v>171</v>
      </c>
      <c r="L37" s="95">
        <v>0</v>
      </c>
      <c r="M37" s="94">
        <f t="shared" si="0"/>
        <v>24</v>
      </c>
      <c r="N37" s="266">
        <f t="shared" si="1"/>
        <v>1016</v>
      </c>
      <c r="O37" s="262">
        <f t="shared" si="2"/>
        <v>165.33333333333334</v>
      </c>
      <c r="P37" s="96">
        <f t="shared" si="5"/>
        <v>1016</v>
      </c>
    </row>
    <row r="38" spans="1:16" ht="18.75" customHeight="1" thickBot="1">
      <c r="A38" s="31" t="s">
        <v>46</v>
      </c>
      <c r="B38" s="264">
        <v>2</v>
      </c>
      <c r="C38" s="91" t="s">
        <v>155</v>
      </c>
      <c r="D38" s="92" t="s">
        <v>121</v>
      </c>
      <c r="E38" s="102"/>
      <c r="F38" s="95">
        <v>155</v>
      </c>
      <c r="G38" s="95">
        <v>150</v>
      </c>
      <c r="H38" s="95">
        <v>146</v>
      </c>
      <c r="I38" s="95">
        <v>197</v>
      </c>
      <c r="J38" s="95">
        <v>151</v>
      </c>
      <c r="K38" s="95">
        <v>169</v>
      </c>
      <c r="L38" s="95">
        <v>48</v>
      </c>
      <c r="M38" s="94">
        <f t="shared" si="0"/>
        <v>0</v>
      </c>
      <c r="N38" s="266">
        <f t="shared" si="1"/>
        <v>1016</v>
      </c>
      <c r="O38" s="262">
        <f t="shared" si="2"/>
        <v>161.33333333333334</v>
      </c>
      <c r="P38" s="96">
        <f aca="true" t="shared" si="6" ref="P38:P53">SUM(F38:M38)</f>
        <v>1016</v>
      </c>
    </row>
    <row r="39" spans="1:16" ht="18.75" customHeight="1" thickBot="1">
      <c r="A39" s="31" t="s">
        <v>47</v>
      </c>
      <c r="B39" s="264">
        <v>2</v>
      </c>
      <c r="C39" s="97" t="s">
        <v>151</v>
      </c>
      <c r="D39" s="92" t="s">
        <v>121</v>
      </c>
      <c r="E39" s="95"/>
      <c r="F39" s="95">
        <v>176</v>
      </c>
      <c r="G39" s="95">
        <v>153</v>
      </c>
      <c r="H39" s="95">
        <v>160</v>
      </c>
      <c r="I39" s="95">
        <v>146</v>
      </c>
      <c r="J39" s="95">
        <v>151</v>
      </c>
      <c r="K39" s="95">
        <v>224</v>
      </c>
      <c r="L39" s="95">
        <v>0</v>
      </c>
      <c r="M39" s="94">
        <f t="shared" si="0"/>
        <v>0</v>
      </c>
      <c r="N39" s="266">
        <f t="shared" si="1"/>
        <v>1010</v>
      </c>
      <c r="O39" s="262">
        <f t="shared" si="2"/>
        <v>168.33333333333334</v>
      </c>
      <c r="P39" s="96">
        <f t="shared" si="6"/>
        <v>1010</v>
      </c>
    </row>
    <row r="40" spans="1:16" ht="18.75" customHeight="1" thickBot="1">
      <c r="A40" s="31" t="s">
        <v>48</v>
      </c>
      <c r="B40" s="264">
        <v>2</v>
      </c>
      <c r="C40" s="97" t="s">
        <v>120</v>
      </c>
      <c r="D40" s="99" t="s">
        <v>121</v>
      </c>
      <c r="E40" s="95"/>
      <c r="F40" s="95">
        <v>191</v>
      </c>
      <c r="G40" s="95">
        <v>145</v>
      </c>
      <c r="H40" s="95">
        <v>171</v>
      </c>
      <c r="I40" s="95">
        <v>151</v>
      </c>
      <c r="J40" s="95">
        <v>149</v>
      </c>
      <c r="K40" s="95">
        <v>152</v>
      </c>
      <c r="L40" s="95">
        <v>48</v>
      </c>
      <c r="M40" s="94">
        <f t="shared" si="0"/>
        <v>0</v>
      </c>
      <c r="N40" s="266">
        <f t="shared" si="1"/>
        <v>1007</v>
      </c>
      <c r="O40" s="262">
        <f t="shared" si="2"/>
        <v>159.83333333333334</v>
      </c>
      <c r="P40" s="96">
        <f t="shared" si="6"/>
        <v>1007</v>
      </c>
    </row>
    <row r="41" spans="1:16" ht="18.75" customHeight="1" thickBot="1">
      <c r="A41" s="31" t="s">
        <v>49</v>
      </c>
      <c r="B41" s="264">
        <v>3</v>
      </c>
      <c r="C41" s="97" t="s">
        <v>168</v>
      </c>
      <c r="D41" s="99" t="s">
        <v>156</v>
      </c>
      <c r="E41" s="95"/>
      <c r="F41" s="95">
        <v>114</v>
      </c>
      <c r="G41" s="95">
        <v>204</v>
      </c>
      <c r="H41" s="95">
        <v>175</v>
      </c>
      <c r="I41" s="95">
        <v>166</v>
      </c>
      <c r="J41" s="95">
        <v>152</v>
      </c>
      <c r="K41" s="106">
        <v>192</v>
      </c>
      <c r="L41" s="95">
        <v>0</v>
      </c>
      <c r="M41" s="94">
        <f t="shared" si="0"/>
        <v>0</v>
      </c>
      <c r="N41" s="266">
        <f t="shared" si="1"/>
        <v>1003</v>
      </c>
      <c r="O41" s="262">
        <f t="shared" si="2"/>
        <v>167.16666666666666</v>
      </c>
      <c r="P41" s="96">
        <f t="shared" si="6"/>
        <v>1003</v>
      </c>
    </row>
    <row r="42" spans="1:16" ht="18.75" customHeight="1" thickBot="1">
      <c r="A42" s="31" t="s">
        <v>50</v>
      </c>
      <c r="B42" s="267">
        <v>3</v>
      </c>
      <c r="C42" s="91" t="s">
        <v>175</v>
      </c>
      <c r="D42" s="92" t="s">
        <v>156</v>
      </c>
      <c r="E42" s="98">
        <v>8</v>
      </c>
      <c r="F42" s="95">
        <v>156</v>
      </c>
      <c r="G42" s="95">
        <v>193</v>
      </c>
      <c r="H42" s="95">
        <v>126</v>
      </c>
      <c r="I42" s="95">
        <v>170</v>
      </c>
      <c r="J42" s="95">
        <v>169</v>
      </c>
      <c r="K42" s="95">
        <v>137</v>
      </c>
      <c r="L42" s="95">
        <v>0</v>
      </c>
      <c r="M42" s="94">
        <f t="shared" si="0"/>
        <v>48</v>
      </c>
      <c r="N42" s="266">
        <f t="shared" si="1"/>
        <v>999</v>
      </c>
      <c r="O42" s="262">
        <f t="shared" si="2"/>
        <v>158.5</v>
      </c>
      <c r="P42" s="96">
        <f t="shared" si="6"/>
        <v>999</v>
      </c>
    </row>
    <row r="43" spans="1:16" ht="18.75" customHeight="1" thickBot="1">
      <c r="A43" s="31" t="s">
        <v>51</v>
      </c>
      <c r="B43" s="264">
        <v>1</v>
      </c>
      <c r="C43" s="107" t="s">
        <v>236</v>
      </c>
      <c r="D43" s="108" t="s">
        <v>121</v>
      </c>
      <c r="E43" s="109"/>
      <c r="F43" s="95">
        <v>144</v>
      </c>
      <c r="G43" s="95">
        <v>159</v>
      </c>
      <c r="H43" s="95">
        <v>153</v>
      </c>
      <c r="I43" s="95">
        <v>140</v>
      </c>
      <c r="J43" s="95">
        <v>231</v>
      </c>
      <c r="K43" s="95">
        <v>165</v>
      </c>
      <c r="L43" s="95">
        <v>0</v>
      </c>
      <c r="M43" s="94">
        <f t="shared" si="0"/>
        <v>0</v>
      </c>
      <c r="N43" s="266">
        <f t="shared" si="1"/>
        <v>992</v>
      </c>
      <c r="O43" s="262">
        <f t="shared" si="2"/>
        <v>165.33333333333334</v>
      </c>
      <c r="P43" s="96">
        <f t="shared" si="6"/>
        <v>992</v>
      </c>
    </row>
    <row r="44" spans="1:16" ht="18.75" customHeight="1" thickBot="1">
      <c r="A44" s="31" t="s">
        <v>52</v>
      </c>
      <c r="B44" s="264">
        <v>3</v>
      </c>
      <c r="C44" s="97" t="s">
        <v>231</v>
      </c>
      <c r="D44" s="92" t="s">
        <v>156</v>
      </c>
      <c r="E44" s="95">
        <v>3</v>
      </c>
      <c r="F44" s="103">
        <v>180</v>
      </c>
      <c r="G44" s="103">
        <v>178</v>
      </c>
      <c r="H44" s="103">
        <v>148</v>
      </c>
      <c r="I44" s="103">
        <v>153</v>
      </c>
      <c r="J44" s="103">
        <v>150</v>
      </c>
      <c r="K44" s="103">
        <v>158</v>
      </c>
      <c r="L44" s="95">
        <v>0</v>
      </c>
      <c r="M44" s="94">
        <f t="shared" si="0"/>
        <v>18</v>
      </c>
      <c r="N44" s="266">
        <f t="shared" si="1"/>
        <v>985</v>
      </c>
      <c r="O44" s="262">
        <f t="shared" si="2"/>
        <v>161.16666666666666</v>
      </c>
      <c r="P44" s="96">
        <f t="shared" si="6"/>
        <v>985</v>
      </c>
    </row>
    <row r="45" spans="1:16" ht="18.75" customHeight="1" thickBot="1">
      <c r="A45" s="31" t="s">
        <v>53</v>
      </c>
      <c r="B45" s="264">
        <v>1</v>
      </c>
      <c r="C45" s="97" t="s">
        <v>242</v>
      </c>
      <c r="D45" s="92" t="s">
        <v>121</v>
      </c>
      <c r="E45" s="98"/>
      <c r="F45" s="95">
        <v>144</v>
      </c>
      <c r="G45" s="95">
        <v>161</v>
      </c>
      <c r="H45" s="95">
        <v>155</v>
      </c>
      <c r="I45" s="95">
        <v>157</v>
      </c>
      <c r="J45" s="95">
        <v>198</v>
      </c>
      <c r="K45" s="95">
        <v>146</v>
      </c>
      <c r="L45" s="95">
        <v>0</v>
      </c>
      <c r="M45" s="94">
        <f t="shared" si="0"/>
        <v>0</v>
      </c>
      <c r="N45" s="266">
        <f t="shared" si="1"/>
        <v>961</v>
      </c>
      <c r="O45" s="262">
        <f t="shared" si="2"/>
        <v>160.16666666666666</v>
      </c>
      <c r="P45" s="96">
        <f t="shared" si="6"/>
        <v>961</v>
      </c>
    </row>
    <row r="46" spans="1:16" ht="18.75" customHeight="1" thickBot="1">
      <c r="A46" s="31" t="s">
        <v>54</v>
      </c>
      <c r="B46" s="264">
        <v>2</v>
      </c>
      <c r="C46" s="91" t="s">
        <v>237</v>
      </c>
      <c r="D46" s="92" t="s">
        <v>121</v>
      </c>
      <c r="E46" s="98">
        <v>1</v>
      </c>
      <c r="F46" s="95">
        <v>119</v>
      </c>
      <c r="G46" s="95">
        <v>178</v>
      </c>
      <c r="H46" s="95">
        <v>158</v>
      </c>
      <c r="I46" s="95">
        <v>173</v>
      </c>
      <c r="J46" s="95">
        <v>140</v>
      </c>
      <c r="K46" s="95">
        <v>166</v>
      </c>
      <c r="L46" s="95">
        <v>0</v>
      </c>
      <c r="M46" s="94">
        <f t="shared" si="0"/>
        <v>6</v>
      </c>
      <c r="N46" s="266">
        <f t="shared" si="1"/>
        <v>940</v>
      </c>
      <c r="O46" s="262">
        <f t="shared" si="2"/>
        <v>155.66666666666666</v>
      </c>
      <c r="P46" s="96">
        <f t="shared" si="6"/>
        <v>940</v>
      </c>
    </row>
    <row r="47" spans="1:16" ht="18.75" customHeight="1" thickBot="1">
      <c r="A47" s="31" t="s">
        <v>55</v>
      </c>
      <c r="B47" s="264">
        <v>3</v>
      </c>
      <c r="C47" s="97" t="s">
        <v>230</v>
      </c>
      <c r="D47" s="92" t="s">
        <v>156</v>
      </c>
      <c r="E47" s="93">
        <v>5</v>
      </c>
      <c r="F47" s="95">
        <v>140</v>
      </c>
      <c r="G47" s="95">
        <v>176</v>
      </c>
      <c r="H47" s="95">
        <v>151</v>
      </c>
      <c r="I47" s="95">
        <v>166</v>
      </c>
      <c r="J47" s="95">
        <v>134</v>
      </c>
      <c r="K47" s="95">
        <v>142</v>
      </c>
      <c r="L47" s="95">
        <v>0</v>
      </c>
      <c r="M47" s="94">
        <f t="shared" si="0"/>
        <v>30</v>
      </c>
      <c r="N47" s="266">
        <f t="shared" si="1"/>
        <v>939</v>
      </c>
      <c r="O47" s="262">
        <f t="shared" si="2"/>
        <v>151.5</v>
      </c>
      <c r="P47" s="96">
        <f t="shared" si="6"/>
        <v>939</v>
      </c>
    </row>
    <row r="48" spans="1:16" ht="18.75" customHeight="1" thickBot="1">
      <c r="A48" s="31" t="s">
        <v>56</v>
      </c>
      <c r="B48" s="264">
        <v>1</v>
      </c>
      <c r="C48" s="97" t="s">
        <v>109</v>
      </c>
      <c r="D48" s="92" t="s">
        <v>121</v>
      </c>
      <c r="E48" s="93">
        <v>4</v>
      </c>
      <c r="F48" s="95">
        <v>146</v>
      </c>
      <c r="G48" s="95">
        <v>127</v>
      </c>
      <c r="H48" s="95">
        <v>147</v>
      </c>
      <c r="I48" s="95">
        <v>113</v>
      </c>
      <c r="J48" s="95">
        <v>184</v>
      </c>
      <c r="K48" s="95">
        <v>193</v>
      </c>
      <c r="L48" s="95">
        <v>0</v>
      </c>
      <c r="M48" s="94">
        <f t="shared" si="0"/>
        <v>24</v>
      </c>
      <c r="N48" s="266">
        <f t="shared" si="1"/>
        <v>934</v>
      </c>
      <c r="O48" s="262">
        <f t="shared" si="2"/>
        <v>151.66666666666666</v>
      </c>
      <c r="P48" s="96">
        <f t="shared" si="6"/>
        <v>934</v>
      </c>
    </row>
    <row r="49" spans="1:16" ht="18.75" customHeight="1" thickBot="1">
      <c r="A49" s="31" t="s">
        <v>57</v>
      </c>
      <c r="B49" s="264">
        <v>2</v>
      </c>
      <c r="C49" s="97" t="s">
        <v>181</v>
      </c>
      <c r="D49" s="92" t="s">
        <v>121</v>
      </c>
      <c r="E49" s="98"/>
      <c r="F49" s="95">
        <v>138</v>
      </c>
      <c r="G49" s="95">
        <v>151</v>
      </c>
      <c r="H49" s="95">
        <v>192</v>
      </c>
      <c r="I49" s="95">
        <v>148</v>
      </c>
      <c r="J49" s="95">
        <v>151</v>
      </c>
      <c r="K49" s="106">
        <v>141</v>
      </c>
      <c r="L49" s="95">
        <v>0</v>
      </c>
      <c r="M49" s="94">
        <f t="shared" si="0"/>
        <v>0</v>
      </c>
      <c r="N49" s="266">
        <f t="shared" si="1"/>
        <v>921</v>
      </c>
      <c r="O49" s="262">
        <f t="shared" si="2"/>
        <v>153.5</v>
      </c>
      <c r="P49" s="96">
        <f t="shared" si="6"/>
        <v>921</v>
      </c>
    </row>
    <row r="50" spans="1:16" ht="18.75" customHeight="1" thickBot="1">
      <c r="A50" s="31" t="s">
        <v>58</v>
      </c>
      <c r="B50" s="264">
        <v>2</v>
      </c>
      <c r="C50" s="97" t="s">
        <v>229</v>
      </c>
      <c r="D50" s="99" t="s">
        <v>121</v>
      </c>
      <c r="E50" s="95">
        <v>3</v>
      </c>
      <c r="F50" s="95">
        <v>161</v>
      </c>
      <c r="G50" s="95">
        <v>118</v>
      </c>
      <c r="H50" s="95">
        <v>200</v>
      </c>
      <c r="I50" s="95">
        <v>125</v>
      </c>
      <c r="J50" s="95">
        <v>127</v>
      </c>
      <c r="K50" s="95">
        <v>156</v>
      </c>
      <c r="L50" s="95">
        <v>0</v>
      </c>
      <c r="M50" s="94">
        <f t="shared" si="0"/>
        <v>18</v>
      </c>
      <c r="N50" s="266">
        <f t="shared" si="1"/>
        <v>905</v>
      </c>
      <c r="O50" s="262">
        <f t="shared" si="2"/>
        <v>147.83333333333334</v>
      </c>
      <c r="P50" s="96">
        <f t="shared" si="6"/>
        <v>905</v>
      </c>
    </row>
    <row r="51" spans="1:16" ht="18.75" customHeight="1">
      <c r="A51" s="31" t="s">
        <v>59</v>
      </c>
      <c r="B51" s="264">
        <v>1</v>
      </c>
      <c r="C51" s="97" t="s">
        <v>228</v>
      </c>
      <c r="D51" s="99" t="s">
        <v>121</v>
      </c>
      <c r="E51" s="95"/>
      <c r="F51" s="95">
        <v>148</v>
      </c>
      <c r="G51" s="95">
        <v>131</v>
      </c>
      <c r="H51" s="95">
        <v>120</v>
      </c>
      <c r="I51" s="95">
        <v>125</v>
      </c>
      <c r="J51" s="95">
        <v>139</v>
      </c>
      <c r="K51" s="95">
        <v>142</v>
      </c>
      <c r="L51" s="95">
        <v>48</v>
      </c>
      <c r="M51" s="94">
        <f t="shared" si="0"/>
        <v>0</v>
      </c>
      <c r="N51" s="266">
        <f t="shared" si="1"/>
        <v>853</v>
      </c>
      <c r="O51" s="262">
        <f t="shared" si="2"/>
        <v>134.16666666666666</v>
      </c>
      <c r="P51" s="96">
        <f t="shared" si="6"/>
        <v>853</v>
      </c>
    </row>
    <row r="52" spans="1:16" ht="17.25" customHeight="1" hidden="1">
      <c r="A52" s="31" t="s">
        <v>60</v>
      </c>
      <c r="B52" s="264"/>
      <c r="C52" s="97"/>
      <c r="D52" s="92"/>
      <c r="E52" s="93"/>
      <c r="F52" s="95"/>
      <c r="G52" s="95"/>
      <c r="H52" s="95"/>
      <c r="I52" s="95"/>
      <c r="J52" s="95"/>
      <c r="K52" s="95"/>
      <c r="L52" s="95">
        <v>0</v>
      </c>
      <c r="M52" s="94">
        <f t="shared" si="0"/>
        <v>0</v>
      </c>
      <c r="N52" s="266">
        <f t="shared" si="1"/>
        <v>0</v>
      </c>
      <c r="O52" s="263" t="e">
        <f t="shared" si="2"/>
        <v>#DIV/0!</v>
      </c>
      <c r="P52" s="96">
        <f t="shared" si="6"/>
        <v>0</v>
      </c>
    </row>
    <row r="53" spans="1:16" ht="17.25" customHeight="1" hidden="1">
      <c r="A53" s="31" t="s">
        <v>61</v>
      </c>
      <c r="B53" s="264"/>
      <c r="C53" s="168"/>
      <c r="D53" s="112"/>
      <c r="E53" s="95"/>
      <c r="F53" s="95"/>
      <c r="G53" s="95"/>
      <c r="H53" s="95"/>
      <c r="I53" s="95"/>
      <c r="J53" s="95"/>
      <c r="K53" s="95"/>
      <c r="L53" s="95">
        <v>0</v>
      </c>
      <c r="M53" s="94">
        <f t="shared" si="0"/>
        <v>0</v>
      </c>
      <c r="N53" s="266">
        <f t="shared" si="1"/>
        <v>0</v>
      </c>
      <c r="O53" s="263" t="e">
        <f t="shared" si="2"/>
        <v>#DIV/0!</v>
      </c>
      <c r="P53" s="96">
        <f t="shared" si="6"/>
        <v>0</v>
      </c>
    </row>
    <row r="54" spans="1:16" ht="17.25" customHeight="1" hidden="1">
      <c r="A54" s="31" t="s">
        <v>62</v>
      </c>
      <c r="B54" s="264"/>
      <c r="C54" s="91"/>
      <c r="D54" s="92"/>
      <c r="E54" s="177"/>
      <c r="F54" s="98"/>
      <c r="G54" s="95"/>
      <c r="H54" s="95"/>
      <c r="I54" s="95"/>
      <c r="J54" s="95"/>
      <c r="K54" s="95"/>
      <c r="L54" s="95">
        <v>0</v>
      </c>
      <c r="M54" s="94">
        <f>E54*6</f>
        <v>0</v>
      </c>
      <c r="N54" s="266">
        <f>SUM(F54:M54)</f>
        <v>0</v>
      </c>
      <c r="O54" s="263" t="e">
        <f>AVERAGE(F54:K54)</f>
        <v>#DIV/0!</v>
      </c>
      <c r="P54" s="96">
        <f>SUM(F54:M54)</f>
        <v>0</v>
      </c>
    </row>
    <row r="55" spans="1:16" ht="17.25" customHeight="1" hidden="1">
      <c r="A55" s="353" t="s">
        <v>63</v>
      </c>
      <c r="B55" s="95"/>
      <c r="C55" s="111"/>
      <c r="D55" s="112"/>
      <c r="E55" s="95"/>
      <c r="F55" s="95"/>
      <c r="G55" s="95"/>
      <c r="H55" s="95"/>
      <c r="I55" s="95"/>
      <c r="J55" s="95"/>
      <c r="K55" s="95"/>
      <c r="L55" s="95"/>
      <c r="M55" s="95">
        <f>E55*6</f>
        <v>0</v>
      </c>
      <c r="N55" s="95">
        <f>SUM(F55:M55)</f>
        <v>0</v>
      </c>
      <c r="O55" s="354" t="e">
        <f>AVERAGE(F55:K55)</f>
        <v>#DIV/0!</v>
      </c>
      <c r="P55" s="355">
        <f>SUM(F55:M55)</f>
        <v>0</v>
      </c>
    </row>
    <row r="56" spans="1:16" ht="17.25" customHeight="1" hidden="1">
      <c r="A56" s="23" t="s">
        <v>64</v>
      </c>
      <c r="B56" s="1"/>
      <c r="C56" s="57"/>
      <c r="D56" s="44"/>
      <c r="E56" s="2"/>
      <c r="F56" s="2"/>
      <c r="G56" s="2"/>
      <c r="H56" s="2"/>
      <c r="I56" s="2"/>
      <c r="J56" s="2"/>
      <c r="K56" s="2"/>
      <c r="L56" s="2"/>
      <c r="M56" s="24">
        <f aca="true" t="shared" si="7" ref="M56:M70">E56*6</f>
        <v>0</v>
      </c>
      <c r="N56" s="24">
        <f aca="true" t="shared" si="8" ref="N56:N95">SUM(F56:K56)</f>
        <v>0</v>
      </c>
      <c r="O56" s="28" t="e">
        <f aca="true" t="shared" si="9" ref="O56:O67">AVERAGE(F56:K56)</f>
        <v>#DIV/0!</v>
      </c>
      <c r="P56" s="3">
        <f aca="true" t="shared" si="10" ref="P56:P67">SUM(F56:M56)</f>
        <v>0</v>
      </c>
    </row>
    <row r="57" spans="1:16" ht="17.25" customHeight="1" hidden="1">
      <c r="A57" s="4" t="s">
        <v>65</v>
      </c>
      <c r="B57" s="5"/>
      <c r="C57" s="6"/>
      <c r="D57" s="55"/>
      <c r="E57" s="7"/>
      <c r="F57" s="7"/>
      <c r="G57" s="7"/>
      <c r="H57" s="7"/>
      <c r="I57" s="7"/>
      <c r="J57" s="7"/>
      <c r="K57" s="7"/>
      <c r="L57" s="7"/>
      <c r="M57" s="24">
        <f t="shared" si="7"/>
        <v>0</v>
      </c>
      <c r="N57" s="24">
        <f t="shared" si="8"/>
        <v>0</v>
      </c>
      <c r="O57" s="29" t="e">
        <f t="shared" si="9"/>
        <v>#DIV/0!</v>
      </c>
      <c r="P57" s="8">
        <f t="shared" si="10"/>
        <v>0</v>
      </c>
    </row>
    <row r="58" spans="1:16" ht="17.25" customHeight="1" hidden="1">
      <c r="A58" s="4" t="s">
        <v>66</v>
      </c>
      <c r="B58" s="5"/>
      <c r="C58" s="6"/>
      <c r="D58" s="55"/>
      <c r="E58" s="7"/>
      <c r="F58" s="7"/>
      <c r="G58" s="7"/>
      <c r="H58" s="7"/>
      <c r="I58" s="7"/>
      <c r="J58" s="7"/>
      <c r="K58" s="7"/>
      <c r="L58" s="7"/>
      <c r="M58" s="24">
        <f t="shared" si="7"/>
        <v>0</v>
      </c>
      <c r="N58" s="24">
        <f t="shared" si="8"/>
        <v>0</v>
      </c>
      <c r="O58" s="29" t="e">
        <f t="shared" si="9"/>
        <v>#DIV/0!</v>
      </c>
      <c r="P58" s="8">
        <f t="shared" si="10"/>
        <v>0</v>
      </c>
    </row>
    <row r="59" spans="1:16" ht="17.25" customHeight="1" hidden="1">
      <c r="A59" s="4" t="s">
        <v>67</v>
      </c>
      <c r="B59" s="5"/>
      <c r="C59" s="6"/>
      <c r="D59" s="55"/>
      <c r="E59" s="7"/>
      <c r="F59" s="7"/>
      <c r="G59" s="7"/>
      <c r="H59" s="7"/>
      <c r="I59" s="7"/>
      <c r="J59" s="7"/>
      <c r="K59" s="7"/>
      <c r="L59" s="7"/>
      <c r="M59" s="24">
        <f t="shared" si="7"/>
        <v>0</v>
      </c>
      <c r="N59" s="24">
        <f t="shared" si="8"/>
        <v>0</v>
      </c>
      <c r="O59" s="29" t="e">
        <f t="shared" si="9"/>
        <v>#DIV/0!</v>
      </c>
      <c r="P59" s="8">
        <f t="shared" si="10"/>
        <v>0</v>
      </c>
    </row>
    <row r="60" spans="1:16" ht="17.25" customHeight="1" hidden="1">
      <c r="A60" s="4" t="s">
        <v>68</v>
      </c>
      <c r="B60" s="5"/>
      <c r="C60" s="6"/>
      <c r="D60" s="55"/>
      <c r="E60" s="7"/>
      <c r="F60" s="7"/>
      <c r="G60" s="7"/>
      <c r="H60" s="7"/>
      <c r="I60" s="7"/>
      <c r="J60" s="7"/>
      <c r="K60" s="7"/>
      <c r="L60" s="7"/>
      <c r="M60" s="24">
        <f t="shared" si="7"/>
        <v>0</v>
      </c>
      <c r="N60" s="24">
        <f t="shared" si="8"/>
        <v>0</v>
      </c>
      <c r="O60" s="29" t="e">
        <f t="shared" si="9"/>
        <v>#DIV/0!</v>
      </c>
      <c r="P60" s="8">
        <f t="shared" si="10"/>
        <v>0</v>
      </c>
    </row>
    <row r="61" spans="1:16" ht="17.25" customHeight="1" hidden="1">
      <c r="A61" s="4" t="s">
        <v>69</v>
      </c>
      <c r="B61" s="5"/>
      <c r="C61" s="6"/>
      <c r="D61" s="55"/>
      <c r="E61" s="7"/>
      <c r="F61" s="7"/>
      <c r="G61" s="7"/>
      <c r="H61" s="7"/>
      <c r="I61" s="7"/>
      <c r="J61" s="7"/>
      <c r="K61" s="7"/>
      <c r="L61" s="7"/>
      <c r="M61" s="24">
        <f t="shared" si="7"/>
        <v>0</v>
      </c>
      <c r="N61" s="24">
        <f t="shared" si="8"/>
        <v>0</v>
      </c>
      <c r="O61" s="29" t="e">
        <f t="shared" si="9"/>
        <v>#DIV/0!</v>
      </c>
      <c r="P61" s="8">
        <f t="shared" si="10"/>
        <v>0</v>
      </c>
    </row>
    <row r="62" spans="1:16" ht="17.25" customHeight="1" hidden="1">
      <c r="A62" s="4" t="s">
        <v>70</v>
      </c>
      <c r="B62" s="5"/>
      <c r="C62" s="6"/>
      <c r="D62" s="55"/>
      <c r="E62" s="7"/>
      <c r="F62" s="7"/>
      <c r="G62" s="7"/>
      <c r="H62" s="7"/>
      <c r="I62" s="7"/>
      <c r="J62" s="7"/>
      <c r="K62" s="7"/>
      <c r="L62" s="7"/>
      <c r="M62" s="24">
        <f t="shared" si="7"/>
        <v>0</v>
      </c>
      <c r="N62" s="24">
        <f t="shared" si="8"/>
        <v>0</v>
      </c>
      <c r="O62" s="29" t="e">
        <f t="shared" si="9"/>
        <v>#DIV/0!</v>
      </c>
      <c r="P62" s="8">
        <f t="shared" si="10"/>
        <v>0</v>
      </c>
    </row>
    <row r="63" spans="1:16" ht="17.25" customHeight="1" hidden="1">
      <c r="A63" s="4" t="s">
        <v>71</v>
      </c>
      <c r="B63" s="5"/>
      <c r="C63" s="6"/>
      <c r="D63" s="55"/>
      <c r="E63" s="7"/>
      <c r="F63" s="7"/>
      <c r="G63" s="7"/>
      <c r="H63" s="7"/>
      <c r="I63" s="7"/>
      <c r="J63" s="7"/>
      <c r="K63" s="7"/>
      <c r="L63" s="7"/>
      <c r="M63" s="24">
        <f t="shared" si="7"/>
        <v>0</v>
      </c>
      <c r="N63" s="24">
        <f t="shared" si="8"/>
        <v>0</v>
      </c>
      <c r="O63" s="29" t="e">
        <f t="shared" si="9"/>
        <v>#DIV/0!</v>
      </c>
      <c r="P63" s="8">
        <f t="shared" si="10"/>
        <v>0</v>
      </c>
    </row>
    <row r="64" spans="1:16" ht="17.25" customHeight="1" hidden="1">
      <c r="A64" s="4" t="s">
        <v>72</v>
      </c>
      <c r="B64" s="5"/>
      <c r="C64" s="6"/>
      <c r="D64" s="55"/>
      <c r="E64" s="7"/>
      <c r="F64" s="9"/>
      <c r="G64" s="9"/>
      <c r="H64" s="9"/>
      <c r="I64" s="9"/>
      <c r="J64" s="9"/>
      <c r="K64" s="9"/>
      <c r="L64" s="7"/>
      <c r="M64" s="24">
        <f t="shared" si="7"/>
        <v>0</v>
      </c>
      <c r="N64" s="24">
        <f t="shared" si="8"/>
        <v>0</v>
      </c>
      <c r="O64" s="29" t="e">
        <f t="shared" si="9"/>
        <v>#DIV/0!</v>
      </c>
      <c r="P64" s="8">
        <f t="shared" si="10"/>
        <v>0</v>
      </c>
    </row>
    <row r="65" spans="1:16" ht="17.25" customHeight="1" hidden="1">
      <c r="A65" s="4" t="s">
        <v>73</v>
      </c>
      <c r="B65" s="5"/>
      <c r="C65" s="6"/>
      <c r="D65" s="55"/>
      <c r="E65" s="7"/>
      <c r="F65" s="7"/>
      <c r="G65" s="7"/>
      <c r="H65" s="7"/>
      <c r="I65" s="7"/>
      <c r="J65" s="7"/>
      <c r="K65" s="7"/>
      <c r="L65" s="7"/>
      <c r="M65" s="24">
        <f t="shared" si="7"/>
        <v>0</v>
      </c>
      <c r="N65" s="24">
        <f t="shared" si="8"/>
        <v>0</v>
      </c>
      <c r="O65" s="29" t="e">
        <f t="shared" si="9"/>
        <v>#DIV/0!</v>
      </c>
      <c r="P65" s="8">
        <f t="shared" si="10"/>
        <v>0</v>
      </c>
    </row>
    <row r="66" spans="1:16" ht="17.25" customHeight="1" hidden="1">
      <c r="A66" s="4" t="s">
        <v>74</v>
      </c>
      <c r="B66" s="5"/>
      <c r="C66" s="11"/>
      <c r="D66" s="55"/>
      <c r="E66" s="7"/>
      <c r="F66" s="7"/>
      <c r="G66" s="7"/>
      <c r="H66" s="7"/>
      <c r="I66" s="7"/>
      <c r="J66" s="7"/>
      <c r="K66" s="7"/>
      <c r="L66" s="7"/>
      <c r="M66" s="24">
        <f t="shared" si="7"/>
        <v>0</v>
      </c>
      <c r="N66" s="24">
        <f t="shared" si="8"/>
        <v>0</v>
      </c>
      <c r="O66" s="29" t="e">
        <f t="shared" si="9"/>
        <v>#DIV/0!</v>
      </c>
      <c r="P66" s="8">
        <f t="shared" si="10"/>
        <v>0</v>
      </c>
    </row>
    <row r="67" spans="1:16" ht="17.25" customHeight="1" hidden="1">
      <c r="A67" s="4" t="s">
        <v>75</v>
      </c>
      <c r="B67" s="5"/>
      <c r="C67" s="6"/>
      <c r="D67" s="55"/>
      <c r="E67" s="7"/>
      <c r="F67" s="7"/>
      <c r="G67" s="7"/>
      <c r="H67" s="7"/>
      <c r="I67" s="7"/>
      <c r="J67" s="7"/>
      <c r="K67" s="7"/>
      <c r="L67" s="7"/>
      <c r="M67" s="24">
        <f t="shared" si="7"/>
        <v>0</v>
      </c>
      <c r="N67" s="24">
        <f t="shared" si="8"/>
        <v>0</v>
      </c>
      <c r="O67" s="29" t="e">
        <f t="shared" si="9"/>
        <v>#DIV/0!</v>
      </c>
      <c r="P67" s="8">
        <f t="shared" si="10"/>
        <v>0</v>
      </c>
    </row>
    <row r="68" spans="1:16" ht="17.25" customHeight="1" hidden="1">
      <c r="A68" s="4" t="s">
        <v>76</v>
      </c>
      <c r="B68" s="5"/>
      <c r="C68" s="6"/>
      <c r="D68" s="55"/>
      <c r="E68" s="7"/>
      <c r="F68" s="7"/>
      <c r="G68" s="7"/>
      <c r="H68" s="7"/>
      <c r="I68" s="7"/>
      <c r="J68" s="7"/>
      <c r="K68" s="7"/>
      <c r="L68" s="7"/>
      <c r="M68" s="24">
        <f t="shared" si="7"/>
        <v>0</v>
      </c>
      <c r="N68" s="24">
        <f t="shared" si="8"/>
        <v>0</v>
      </c>
      <c r="O68" s="29" t="e">
        <f>AVERAGE(F68:K68)</f>
        <v>#DIV/0!</v>
      </c>
      <c r="P68" s="8">
        <f>SUM(F68:M68)</f>
        <v>0</v>
      </c>
    </row>
    <row r="69" spans="1:16" ht="17.25" customHeight="1" hidden="1">
      <c r="A69" s="4" t="s">
        <v>77</v>
      </c>
      <c r="B69" s="5"/>
      <c r="C69" s="6"/>
      <c r="D69" s="55"/>
      <c r="E69" s="7"/>
      <c r="F69" s="7"/>
      <c r="G69" s="7"/>
      <c r="H69" s="7"/>
      <c r="I69" s="7"/>
      <c r="J69" s="7"/>
      <c r="K69" s="7"/>
      <c r="L69" s="7"/>
      <c r="M69" s="24">
        <f t="shared" si="7"/>
        <v>0</v>
      </c>
      <c r="N69" s="24">
        <f t="shared" si="8"/>
        <v>0</v>
      </c>
      <c r="O69" s="29" t="e">
        <f>AVERAGE(F69:K69)</f>
        <v>#DIV/0!</v>
      </c>
      <c r="P69" s="8">
        <f>SUM(F69:M69)</f>
        <v>0</v>
      </c>
    </row>
    <row r="70" spans="1:16" ht="17.25" customHeight="1" hidden="1">
      <c r="A70" s="4" t="s">
        <v>78</v>
      </c>
      <c r="B70" s="5"/>
      <c r="C70" s="6"/>
      <c r="D70" s="55"/>
      <c r="E70" s="7"/>
      <c r="F70" s="7"/>
      <c r="G70" s="7"/>
      <c r="H70" s="7"/>
      <c r="I70" s="7"/>
      <c r="J70" s="7"/>
      <c r="K70" s="7"/>
      <c r="L70" s="7"/>
      <c r="M70" s="24">
        <f t="shared" si="7"/>
        <v>0</v>
      </c>
      <c r="N70" s="24">
        <f t="shared" si="8"/>
        <v>0</v>
      </c>
      <c r="O70" s="29" t="e">
        <f aca="true" t="shared" si="11" ref="O70:O95">AVERAGE(F70:K70)</f>
        <v>#DIV/0!</v>
      </c>
      <c r="P70" s="8">
        <f aca="true" t="shared" si="12" ref="P70:P95">SUM(F70:M70)</f>
        <v>0</v>
      </c>
    </row>
    <row r="71" spans="1:16" ht="17.25" customHeight="1" hidden="1">
      <c r="A71" s="4" t="s">
        <v>79</v>
      </c>
      <c r="B71" s="5"/>
      <c r="C71" s="6"/>
      <c r="D71" s="55"/>
      <c r="E71" s="7"/>
      <c r="F71" s="7"/>
      <c r="G71" s="7"/>
      <c r="H71" s="7"/>
      <c r="I71" s="7"/>
      <c r="J71" s="7"/>
      <c r="K71" s="7"/>
      <c r="L71" s="7"/>
      <c r="M71" s="24">
        <f aca="true" t="shared" si="13" ref="M71:M95">E71*6</f>
        <v>0</v>
      </c>
      <c r="N71" s="24">
        <f t="shared" si="8"/>
        <v>0</v>
      </c>
      <c r="O71" s="29" t="e">
        <f t="shared" si="11"/>
        <v>#DIV/0!</v>
      </c>
      <c r="P71" s="8">
        <f t="shared" si="12"/>
        <v>0</v>
      </c>
    </row>
    <row r="72" spans="1:16" ht="17.25" customHeight="1" hidden="1">
      <c r="A72" s="4" t="s">
        <v>80</v>
      </c>
      <c r="B72" s="5"/>
      <c r="C72" s="6"/>
      <c r="D72" s="55"/>
      <c r="E72" s="7"/>
      <c r="F72" s="7"/>
      <c r="G72" s="7"/>
      <c r="H72" s="7"/>
      <c r="I72" s="7"/>
      <c r="J72" s="7"/>
      <c r="K72" s="7"/>
      <c r="L72" s="7"/>
      <c r="M72" s="24">
        <f t="shared" si="13"/>
        <v>0</v>
      </c>
      <c r="N72" s="24">
        <f t="shared" si="8"/>
        <v>0</v>
      </c>
      <c r="O72" s="29" t="e">
        <f t="shared" si="11"/>
        <v>#DIV/0!</v>
      </c>
      <c r="P72" s="8">
        <f t="shared" si="12"/>
        <v>0</v>
      </c>
    </row>
    <row r="73" spans="1:16" ht="17.25" customHeight="1" hidden="1">
      <c r="A73" s="4" t="s">
        <v>81</v>
      </c>
      <c r="B73" s="5"/>
      <c r="C73" s="6"/>
      <c r="D73" s="55"/>
      <c r="E73" s="7"/>
      <c r="F73" s="7"/>
      <c r="G73" s="7"/>
      <c r="H73" s="7"/>
      <c r="I73" s="7"/>
      <c r="J73" s="7"/>
      <c r="K73" s="7"/>
      <c r="L73" s="7"/>
      <c r="M73" s="24">
        <f t="shared" si="13"/>
        <v>0</v>
      </c>
      <c r="N73" s="24">
        <f t="shared" si="8"/>
        <v>0</v>
      </c>
      <c r="O73" s="29" t="e">
        <f t="shared" si="11"/>
        <v>#DIV/0!</v>
      </c>
      <c r="P73" s="8">
        <f t="shared" si="12"/>
        <v>0</v>
      </c>
    </row>
    <row r="74" spans="1:16" ht="17.25" customHeight="1" hidden="1">
      <c r="A74" s="4" t="s">
        <v>82</v>
      </c>
      <c r="B74" s="5"/>
      <c r="C74" s="6"/>
      <c r="D74" s="55"/>
      <c r="E74" s="7"/>
      <c r="F74" s="9"/>
      <c r="G74" s="9"/>
      <c r="H74" s="9"/>
      <c r="I74" s="9"/>
      <c r="J74" s="9"/>
      <c r="K74" s="9"/>
      <c r="L74" s="7"/>
      <c r="M74" s="24">
        <f t="shared" si="13"/>
        <v>0</v>
      </c>
      <c r="N74" s="24">
        <f t="shared" si="8"/>
        <v>0</v>
      </c>
      <c r="O74" s="29" t="e">
        <f t="shared" si="11"/>
        <v>#DIV/0!</v>
      </c>
      <c r="P74" s="8">
        <f t="shared" si="12"/>
        <v>0</v>
      </c>
    </row>
    <row r="75" spans="1:16" ht="17.25" customHeight="1" hidden="1">
      <c r="A75" s="4" t="s">
        <v>83</v>
      </c>
      <c r="B75" s="5"/>
      <c r="C75" s="6"/>
      <c r="D75" s="55"/>
      <c r="E75" s="7"/>
      <c r="F75" s="7"/>
      <c r="G75" s="7"/>
      <c r="H75" s="7"/>
      <c r="I75" s="7"/>
      <c r="J75" s="7"/>
      <c r="K75" s="7"/>
      <c r="L75" s="7"/>
      <c r="M75" s="24">
        <f t="shared" si="13"/>
        <v>0</v>
      </c>
      <c r="N75" s="24">
        <f t="shared" si="8"/>
        <v>0</v>
      </c>
      <c r="O75" s="29" t="e">
        <f t="shared" si="11"/>
        <v>#DIV/0!</v>
      </c>
      <c r="P75" s="8">
        <f t="shared" si="12"/>
        <v>0</v>
      </c>
    </row>
    <row r="76" spans="1:16" ht="17.25" customHeight="1" hidden="1">
      <c r="A76" s="4" t="s">
        <v>84</v>
      </c>
      <c r="B76" s="5"/>
      <c r="C76" s="6"/>
      <c r="D76" s="55"/>
      <c r="E76" s="7"/>
      <c r="F76" s="7"/>
      <c r="G76" s="7"/>
      <c r="H76" s="7"/>
      <c r="I76" s="7"/>
      <c r="J76" s="7"/>
      <c r="K76" s="7"/>
      <c r="L76" s="7"/>
      <c r="M76" s="24">
        <f t="shared" si="13"/>
        <v>0</v>
      </c>
      <c r="N76" s="24">
        <f t="shared" si="8"/>
        <v>0</v>
      </c>
      <c r="O76" s="29" t="e">
        <f t="shared" si="11"/>
        <v>#DIV/0!</v>
      </c>
      <c r="P76" s="8">
        <f t="shared" si="12"/>
        <v>0</v>
      </c>
    </row>
    <row r="77" spans="1:16" ht="17.25" customHeight="1" hidden="1">
      <c r="A77" s="4" t="s">
        <v>85</v>
      </c>
      <c r="B77" s="5"/>
      <c r="C77" s="6"/>
      <c r="D77" s="55"/>
      <c r="E77" s="7"/>
      <c r="F77" s="7"/>
      <c r="G77" s="7"/>
      <c r="H77" s="7"/>
      <c r="I77" s="7"/>
      <c r="J77" s="7"/>
      <c r="K77" s="7"/>
      <c r="L77" s="7"/>
      <c r="M77" s="24">
        <f t="shared" si="13"/>
        <v>0</v>
      </c>
      <c r="N77" s="24">
        <f t="shared" si="8"/>
        <v>0</v>
      </c>
      <c r="O77" s="29" t="e">
        <f t="shared" si="11"/>
        <v>#DIV/0!</v>
      </c>
      <c r="P77" s="8">
        <f t="shared" si="12"/>
        <v>0</v>
      </c>
    </row>
    <row r="78" spans="1:16" ht="17.25" customHeight="1" hidden="1">
      <c r="A78" s="4" t="s">
        <v>86</v>
      </c>
      <c r="B78" s="5"/>
      <c r="C78" s="6"/>
      <c r="D78" s="55"/>
      <c r="E78" s="7"/>
      <c r="F78" s="7"/>
      <c r="G78" s="7"/>
      <c r="H78" s="7"/>
      <c r="I78" s="7"/>
      <c r="J78" s="7"/>
      <c r="K78" s="7"/>
      <c r="L78" s="7"/>
      <c r="M78" s="24">
        <f t="shared" si="13"/>
        <v>0</v>
      </c>
      <c r="N78" s="24">
        <f t="shared" si="8"/>
        <v>0</v>
      </c>
      <c r="O78" s="29" t="e">
        <f t="shared" si="11"/>
        <v>#DIV/0!</v>
      </c>
      <c r="P78" s="8">
        <f t="shared" si="12"/>
        <v>0</v>
      </c>
    </row>
    <row r="79" spans="1:16" ht="17.25" customHeight="1" hidden="1">
      <c r="A79" s="4" t="s">
        <v>87</v>
      </c>
      <c r="B79" s="5"/>
      <c r="C79" s="6"/>
      <c r="D79" s="55"/>
      <c r="E79" s="7"/>
      <c r="F79" s="7"/>
      <c r="G79" s="7"/>
      <c r="H79" s="7"/>
      <c r="I79" s="7"/>
      <c r="J79" s="7"/>
      <c r="K79" s="7"/>
      <c r="L79" s="7"/>
      <c r="M79" s="24">
        <f t="shared" si="13"/>
        <v>0</v>
      </c>
      <c r="N79" s="24">
        <f t="shared" si="8"/>
        <v>0</v>
      </c>
      <c r="O79" s="29" t="e">
        <f t="shared" si="11"/>
        <v>#DIV/0!</v>
      </c>
      <c r="P79" s="8">
        <f t="shared" si="12"/>
        <v>0</v>
      </c>
    </row>
    <row r="80" spans="1:16" ht="17.25" customHeight="1" hidden="1">
      <c r="A80" s="4" t="s">
        <v>88</v>
      </c>
      <c r="B80" s="5"/>
      <c r="C80" s="6"/>
      <c r="D80" s="55"/>
      <c r="E80" s="7"/>
      <c r="F80" s="7"/>
      <c r="G80" s="7"/>
      <c r="H80" s="7"/>
      <c r="I80" s="7"/>
      <c r="J80" s="7"/>
      <c r="K80" s="7"/>
      <c r="L80" s="7"/>
      <c r="M80" s="24">
        <f t="shared" si="13"/>
        <v>0</v>
      </c>
      <c r="N80" s="24">
        <f t="shared" si="8"/>
        <v>0</v>
      </c>
      <c r="O80" s="29" t="e">
        <f t="shared" si="11"/>
        <v>#DIV/0!</v>
      </c>
      <c r="P80" s="8">
        <f t="shared" si="12"/>
        <v>0</v>
      </c>
    </row>
    <row r="81" spans="1:16" ht="17.25" customHeight="1" hidden="1">
      <c r="A81" s="4" t="s">
        <v>89</v>
      </c>
      <c r="B81" s="5"/>
      <c r="C81" s="6"/>
      <c r="D81" s="55"/>
      <c r="E81" s="7"/>
      <c r="F81" s="9"/>
      <c r="G81" s="9"/>
      <c r="H81" s="9"/>
      <c r="I81" s="9"/>
      <c r="J81" s="9"/>
      <c r="K81" s="9"/>
      <c r="L81" s="7"/>
      <c r="M81" s="24">
        <f t="shared" si="13"/>
        <v>0</v>
      </c>
      <c r="N81" s="24">
        <f t="shared" si="8"/>
        <v>0</v>
      </c>
      <c r="O81" s="29" t="e">
        <f t="shared" si="11"/>
        <v>#DIV/0!</v>
      </c>
      <c r="P81" s="8">
        <f t="shared" si="12"/>
        <v>0</v>
      </c>
    </row>
    <row r="82" spans="1:16" ht="17.25" customHeight="1" hidden="1">
      <c r="A82" s="4" t="s">
        <v>90</v>
      </c>
      <c r="B82" s="5"/>
      <c r="C82" s="6"/>
      <c r="D82" s="55"/>
      <c r="E82" s="7"/>
      <c r="F82" s="9"/>
      <c r="G82" s="9"/>
      <c r="H82" s="9"/>
      <c r="I82" s="9"/>
      <c r="J82" s="9"/>
      <c r="K82" s="9"/>
      <c r="L82" s="7"/>
      <c r="M82" s="24">
        <f t="shared" si="13"/>
        <v>0</v>
      </c>
      <c r="N82" s="24">
        <f t="shared" si="8"/>
        <v>0</v>
      </c>
      <c r="O82" s="29" t="e">
        <f t="shared" si="11"/>
        <v>#DIV/0!</v>
      </c>
      <c r="P82" s="8">
        <f t="shared" si="12"/>
        <v>0</v>
      </c>
    </row>
    <row r="83" spans="1:16" ht="17.25" customHeight="1" hidden="1">
      <c r="A83" s="4" t="s">
        <v>91</v>
      </c>
      <c r="B83" s="5"/>
      <c r="C83" s="6"/>
      <c r="D83" s="55"/>
      <c r="E83" s="7"/>
      <c r="F83" s="7"/>
      <c r="G83" s="7"/>
      <c r="H83" s="7"/>
      <c r="I83" s="7"/>
      <c r="J83" s="7"/>
      <c r="K83" s="7"/>
      <c r="L83" s="7"/>
      <c r="M83" s="24">
        <f t="shared" si="13"/>
        <v>0</v>
      </c>
      <c r="N83" s="24">
        <f t="shared" si="8"/>
        <v>0</v>
      </c>
      <c r="O83" s="29" t="e">
        <f t="shared" si="11"/>
        <v>#DIV/0!</v>
      </c>
      <c r="P83" s="8">
        <f t="shared" si="12"/>
        <v>0</v>
      </c>
    </row>
    <row r="84" spans="1:16" ht="17.25" customHeight="1" hidden="1">
      <c r="A84" s="4" t="s">
        <v>92</v>
      </c>
      <c r="B84" s="5"/>
      <c r="C84" s="6"/>
      <c r="D84" s="55"/>
      <c r="E84" s="7"/>
      <c r="F84" s="7"/>
      <c r="G84" s="7"/>
      <c r="H84" s="7"/>
      <c r="I84" s="7"/>
      <c r="J84" s="7"/>
      <c r="K84" s="7"/>
      <c r="L84" s="7"/>
      <c r="M84" s="24">
        <f t="shared" si="13"/>
        <v>0</v>
      </c>
      <c r="N84" s="24">
        <f t="shared" si="8"/>
        <v>0</v>
      </c>
      <c r="O84" s="29" t="e">
        <f t="shared" si="11"/>
        <v>#DIV/0!</v>
      </c>
      <c r="P84" s="8">
        <f t="shared" si="12"/>
        <v>0</v>
      </c>
    </row>
    <row r="85" spans="1:16" ht="17.25" customHeight="1" hidden="1">
      <c r="A85" s="4" t="s">
        <v>93</v>
      </c>
      <c r="B85" s="5"/>
      <c r="C85" s="10"/>
      <c r="D85" s="55"/>
      <c r="E85" s="7"/>
      <c r="F85" s="7"/>
      <c r="G85" s="7"/>
      <c r="H85" s="7"/>
      <c r="I85" s="7"/>
      <c r="J85" s="7"/>
      <c r="K85" s="7"/>
      <c r="L85" s="7"/>
      <c r="M85" s="24">
        <f t="shared" si="13"/>
        <v>0</v>
      </c>
      <c r="N85" s="24">
        <f t="shared" si="8"/>
        <v>0</v>
      </c>
      <c r="O85" s="29" t="e">
        <f t="shared" si="11"/>
        <v>#DIV/0!</v>
      </c>
      <c r="P85" s="8">
        <f t="shared" si="12"/>
        <v>0</v>
      </c>
    </row>
    <row r="86" spans="1:16" ht="17.25" customHeight="1" hidden="1">
      <c r="A86" s="4" t="s">
        <v>94</v>
      </c>
      <c r="B86" s="5"/>
      <c r="C86" s="6"/>
      <c r="D86" s="55"/>
      <c r="E86" s="7"/>
      <c r="F86" s="7"/>
      <c r="G86" s="7"/>
      <c r="H86" s="7"/>
      <c r="I86" s="7"/>
      <c r="J86" s="7"/>
      <c r="K86" s="7"/>
      <c r="L86" s="7"/>
      <c r="M86" s="24">
        <f t="shared" si="13"/>
        <v>0</v>
      </c>
      <c r="N86" s="24">
        <f t="shared" si="8"/>
        <v>0</v>
      </c>
      <c r="O86" s="29" t="e">
        <f t="shared" si="11"/>
        <v>#DIV/0!</v>
      </c>
      <c r="P86" s="8">
        <f t="shared" si="12"/>
        <v>0</v>
      </c>
    </row>
    <row r="87" spans="1:16" ht="17.25" customHeight="1" hidden="1">
      <c r="A87" s="4" t="s">
        <v>95</v>
      </c>
      <c r="B87" s="5"/>
      <c r="C87" s="6"/>
      <c r="D87" s="55"/>
      <c r="E87" s="7"/>
      <c r="F87" s="7"/>
      <c r="G87" s="7"/>
      <c r="H87" s="7"/>
      <c r="I87" s="7"/>
      <c r="J87" s="7"/>
      <c r="K87" s="7"/>
      <c r="L87" s="7"/>
      <c r="M87" s="24">
        <f t="shared" si="13"/>
        <v>0</v>
      </c>
      <c r="N87" s="24">
        <f t="shared" si="8"/>
        <v>0</v>
      </c>
      <c r="O87" s="29" t="e">
        <f t="shared" si="11"/>
        <v>#DIV/0!</v>
      </c>
      <c r="P87" s="8">
        <f t="shared" si="12"/>
        <v>0</v>
      </c>
    </row>
    <row r="88" spans="1:16" ht="17.25" customHeight="1" hidden="1">
      <c r="A88" s="12" t="s">
        <v>96</v>
      </c>
      <c r="B88" s="5"/>
      <c r="C88" s="6"/>
      <c r="D88" s="55"/>
      <c r="E88" s="7"/>
      <c r="F88" s="7"/>
      <c r="G88" s="7"/>
      <c r="H88" s="7"/>
      <c r="I88" s="7"/>
      <c r="J88" s="7"/>
      <c r="K88" s="7"/>
      <c r="L88" s="7"/>
      <c r="M88" s="24">
        <f t="shared" si="13"/>
        <v>0</v>
      </c>
      <c r="N88" s="24">
        <f t="shared" si="8"/>
        <v>0</v>
      </c>
      <c r="O88" s="29" t="e">
        <f t="shared" si="11"/>
        <v>#DIV/0!</v>
      </c>
      <c r="P88" s="8">
        <f t="shared" si="12"/>
        <v>0</v>
      </c>
    </row>
    <row r="89" spans="1:16" ht="17.25" customHeight="1" hidden="1">
      <c r="A89" s="12" t="s">
        <v>97</v>
      </c>
      <c r="B89" s="5"/>
      <c r="C89" s="10"/>
      <c r="D89" s="55"/>
      <c r="E89" s="7"/>
      <c r="F89" s="7"/>
      <c r="G89" s="7"/>
      <c r="H89" s="7"/>
      <c r="I89" s="7"/>
      <c r="J89" s="7"/>
      <c r="K89" s="7"/>
      <c r="L89" s="7"/>
      <c r="M89" s="24">
        <f t="shared" si="13"/>
        <v>0</v>
      </c>
      <c r="N89" s="24">
        <f t="shared" si="8"/>
        <v>0</v>
      </c>
      <c r="O89" s="29" t="e">
        <f t="shared" si="11"/>
        <v>#DIV/0!</v>
      </c>
      <c r="P89" s="8">
        <f t="shared" si="12"/>
        <v>0</v>
      </c>
    </row>
    <row r="90" spans="1:16" ht="17.25" customHeight="1" hidden="1">
      <c r="A90" s="12" t="s">
        <v>98</v>
      </c>
      <c r="B90" s="5"/>
      <c r="C90" s="6"/>
      <c r="D90" s="55"/>
      <c r="E90" s="7"/>
      <c r="F90" s="7"/>
      <c r="G90" s="7"/>
      <c r="H90" s="7"/>
      <c r="I90" s="7"/>
      <c r="J90" s="7"/>
      <c r="K90" s="7"/>
      <c r="L90" s="7"/>
      <c r="M90" s="24">
        <f t="shared" si="13"/>
        <v>0</v>
      </c>
      <c r="N90" s="24">
        <f t="shared" si="8"/>
        <v>0</v>
      </c>
      <c r="O90" s="29" t="e">
        <f t="shared" si="11"/>
        <v>#DIV/0!</v>
      </c>
      <c r="P90" s="8">
        <f t="shared" si="12"/>
        <v>0</v>
      </c>
    </row>
    <row r="91" spans="1:16" ht="17.25" customHeight="1" hidden="1">
      <c r="A91" s="12" t="s">
        <v>99</v>
      </c>
      <c r="B91" s="5"/>
      <c r="C91" s="6"/>
      <c r="D91" s="55"/>
      <c r="E91" s="7"/>
      <c r="F91" s="7"/>
      <c r="G91" s="7"/>
      <c r="H91" s="7"/>
      <c r="I91" s="7"/>
      <c r="J91" s="7"/>
      <c r="K91" s="7"/>
      <c r="L91" s="7"/>
      <c r="M91" s="24">
        <f t="shared" si="13"/>
        <v>0</v>
      </c>
      <c r="N91" s="24">
        <f t="shared" si="8"/>
        <v>0</v>
      </c>
      <c r="O91" s="29" t="e">
        <f t="shared" si="11"/>
        <v>#DIV/0!</v>
      </c>
      <c r="P91" s="8">
        <f t="shared" si="12"/>
        <v>0</v>
      </c>
    </row>
    <row r="92" spans="1:16" ht="17.25" customHeight="1" hidden="1">
      <c r="A92" s="12" t="s">
        <v>100</v>
      </c>
      <c r="B92" s="5"/>
      <c r="C92" s="6"/>
      <c r="D92" s="55"/>
      <c r="E92" s="7"/>
      <c r="F92" s="7"/>
      <c r="G92" s="7"/>
      <c r="H92" s="7"/>
      <c r="I92" s="7"/>
      <c r="J92" s="7"/>
      <c r="K92" s="7"/>
      <c r="L92" s="7"/>
      <c r="M92" s="24">
        <f t="shared" si="13"/>
        <v>0</v>
      </c>
      <c r="N92" s="24">
        <f t="shared" si="8"/>
        <v>0</v>
      </c>
      <c r="O92" s="29" t="e">
        <f t="shared" si="11"/>
        <v>#DIV/0!</v>
      </c>
      <c r="P92" s="8">
        <f t="shared" si="12"/>
        <v>0</v>
      </c>
    </row>
    <row r="93" spans="1:16" ht="17.25" customHeight="1" hidden="1">
      <c r="A93" s="12" t="s">
        <v>101</v>
      </c>
      <c r="B93" s="5"/>
      <c r="C93" s="6"/>
      <c r="D93" s="55"/>
      <c r="E93" s="7"/>
      <c r="F93" s="7"/>
      <c r="G93" s="7"/>
      <c r="H93" s="7"/>
      <c r="I93" s="7"/>
      <c r="J93" s="7"/>
      <c r="K93" s="7"/>
      <c r="L93" s="7"/>
      <c r="M93" s="24">
        <f t="shared" si="13"/>
        <v>0</v>
      </c>
      <c r="N93" s="24">
        <f t="shared" si="8"/>
        <v>0</v>
      </c>
      <c r="O93" s="29" t="e">
        <f t="shared" si="11"/>
        <v>#DIV/0!</v>
      </c>
      <c r="P93" s="8">
        <f t="shared" si="12"/>
        <v>0</v>
      </c>
    </row>
    <row r="94" spans="1:16" ht="17.25" customHeight="1" hidden="1">
      <c r="A94" s="12" t="s">
        <v>102</v>
      </c>
      <c r="B94" s="5"/>
      <c r="C94" s="6"/>
      <c r="D94" s="55"/>
      <c r="E94" s="7"/>
      <c r="F94" s="7"/>
      <c r="G94" s="7"/>
      <c r="H94" s="7"/>
      <c r="I94" s="7"/>
      <c r="J94" s="7"/>
      <c r="K94" s="7"/>
      <c r="L94" s="7"/>
      <c r="M94" s="24">
        <f t="shared" si="13"/>
        <v>0</v>
      </c>
      <c r="N94" s="24">
        <f t="shared" si="8"/>
        <v>0</v>
      </c>
      <c r="O94" s="29" t="e">
        <f t="shared" si="11"/>
        <v>#DIV/0!</v>
      </c>
      <c r="P94" s="8">
        <f t="shared" si="12"/>
        <v>0</v>
      </c>
    </row>
    <row r="95" spans="1:16" ht="17.25" customHeight="1" hidden="1" thickBot="1">
      <c r="A95" s="13" t="s">
        <v>103</v>
      </c>
      <c r="B95" s="14"/>
      <c r="C95" s="15"/>
      <c r="D95" s="39"/>
      <c r="E95" s="14"/>
      <c r="F95" s="14"/>
      <c r="G95" s="14"/>
      <c r="H95" s="14"/>
      <c r="I95" s="14"/>
      <c r="J95" s="14"/>
      <c r="K95" s="14"/>
      <c r="L95" s="14"/>
      <c r="M95" s="26">
        <f t="shared" si="13"/>
        <v>0</v>
      </c>
      <c r="N95" s="24">
        <f t="shared" si="8"/>
        <v>0</v>
      </c>
      <c r="O95" s="30" t="e">
        <f t="shared" si="11"/>
        <v>#DIV/0!</v>
      </c>
      <c r="P95" s="17">
        <f t="shared" si="12"/>
        <v>0</v>
      </c>
    </row>
  </sheetData>
  <sheetProtection/>
  <mergeCells count="18">
    <mergeCell ref="R5:R8"/>
    <mergeCell ref="L2:L5"/>
    <mergeCell ref="M2:M5"/>
    <mergeCell ref="N2:N5"/>
    <mergeCell ref="A1:P1"/>
    <mergeCell ref="A2:A5"/>
    <mergeCell ref="B2:B5"/>
    <mergeCell ref="C2:C5"/>
    <mergeCell ref="D2:D5"/>
    <mergeCell ref="F2:F5"/>
    <mergeCell ref="G2:G5"/>
    <mergeCell ref="H2:H5"/>
    <mergeCell ref="I2:I5"/>
    <mergeCell ref="J2:J5"/>
    <mergeCell ref="O2:O5"/>
    <mergeCell ref="P2:P5"/>
    <mergeCell ref="K2:K5"/>
    <mergeCell ref="E2:E5"/>
  </mergeCells>
  <conditionalFormatting sqref="B35:B38 A6:A95 B41:B95 B6:B33 F6:K6 F55:K95">
    <cfRule type="cellIs" priority="22" dxfId="92" operator="between" stopIfTrue="1">
      <formula>200</formula>
      <formula>219</formula>
    </cfRule>
    <cfRule type="cellIs" priority="23" dxfId="93" operator="between" stopIfTrue="1">
      <formula>220</formula>
      <formula>249</formula>
    </cfRule>
    <cfRule type="cellIs" priority="24" dxfId="94" operator="between" stopIfTrue="1">
      <formula>250</formula>
      <formula>300</formula>
    </cfRule>
  </conditionalFormatting>
  <conditionalFormatting sqref="F7:J12 F24:J27 G23:J23 F14:J22 G13:J13 F29:J35 G28:J28">
    <cfRule type="cellIs" priority="19" dxfId="92" operator="between" stopIfTrue="1">
      <formula>200</formula>
      <formula>219</formula>
    </cfRule>
    <cfRule type="cellIs" priority="20" dxfId="93" operator="between" stopIfTrue="1">
      <formula>220</formula>
      <formula>249</formula>
    </cfRule>
    <cfRule type="cellIs" priority="21" dxfId="94" operator="between" stopIfTrue="1">
      <formula>250</formula>
      <formula>300</formula>
    </cfRule>
  </conditionalFormatting>
  <conditionalFormatting sqref="K7:K35">
    <cfRule type="cellIs" priority="13" dxfId="92" operator="between" stopIfTrue="1">
      <formula>200</formula>
      <formula>219</formula>
    </cfRule>
    <cfRule type="cellIs" priority="14" dxfId="93" operator="between" stopIfTrue="1">
      <formula>220</formula>
      <formula>249</formula>
    </cfRule>
    <cfRule type="cellIs" priority="15" dxfId="94" operator="between" stopIfTrue="1">
      <formula>250</formula>
      <formula>300</formula>
    </cfRule>
  </conditionalFormatting>
  <conditionalFormatting sqref="F36:J43">
    <cfRule type="cellIs" priority="10" dxfId="92" operator="between" stopIfTrue="1">
      <formula>200</formula>
      <formula>219</formula>
    </cfRule>
    <cfRule type="cellIs" priority="11" dxfId="93" operator="between" stopIfTrue="1">
      <formula>220</formula>
      <formula>249</formula>
    </cfRule>
    <cfRule type="cellIs" priority="12" dxfId="94" operator="between" stopIfTrue="1">
      <formula>250</formula>
      <formula>300</formula>
    </cfRule>
  </conditionalFormatting>
  <conditionalFormatting sqref="K36:K43">
    <cfRule type="cellIs" priority="7" dxfId="92" operator="between" stopIfTrue="1">
      <formula>200</formula>
      <formula>219</formula>
    </cfRule>
    <cfRule type="cellIs" priority="8" dxfId="93" operator="between" stopIfTrue="1">
      <formula>220</formula>
      <formula>249</formula>
    </cfRule>
    <cfRule type="cellIs" priority="9" dxfId="94" operator="between" stopIfTrue="1">
      <formula>250</formula>
      <formula>300</formula>
    </cfRule>
  </conditionalFormatting>
  <conditionalFormatting sqref="F44:J54">
    <cfRule type="cellIs" priority="4" dxfId="92" operator="between" stopIfTrue="1">
      <formula>200</formula>
      <formula>219</formula>
    </cfRule>
    <cfRule type="cellIs" priority="5" dxfId="93" operator="between" stopIfTrue="1">
      <formula>220</formula>
      <formula>249</formula>
    </cfRule>
    <cfRule type="cellIs" priority="6" dxfId="94" operator="between" stopIfTrue="1">
      <formula>250</formula>
      <formula>300</formula>
    </cfRule>
  </conditionalFormatting>
  <conditionalFormatting sqref="K44:K54">
    <cfRule type="cellIs" priority="1" dxfId="92" operator="between" stopIfTrue="1">
      <formula>200</formula>
      <formula>219</formula>
    </cfRule>
    <cfRule type="cellIs" priority="2" dxfId="93" operator="between" stopIfTrue="1">
      <formula>220</formula>
      <formula>249</formula>
    </cfRule>
    <cfRule type="cellIs" priority="3" dxfId="94"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O197"/>
  <sheetViews>
    <sheetView zoomScalePageLayoutView="0" workbookViewId="0" topLeftCell="A1">
      <selection activeCell="L11" sqref="L11"/>
    </sheetView>
  </sheetViews>
  <sheetFormatPr defaultColWidth="9.140625" defaultRowHeight="15"/>
  <cols>
    <col min="1" max="1" width="5.7109375" style="0" customWidth="1"/>
    <col min="2" max="2" width="24.28125" style="0" customWidth="1"/>
    <col min="3" max="3" width="8.7109375" style="86" customWidth="1"/>
    <col min="4" max="4" width="8.7109375" style="81" customWidth="1"/>
    <col min="5" max="12" width="8.7109375" style="0" customWidth="1"/>
    <col min="13" max="13" width="10.00390625" style="0" customWidth="1"/>
    <col min="14" max="15" width="8.7109375" style="0" customWidth="1"/>
  </cols>
  <sheetData>
    <row r="1" spans="1:15" ht="21">
      <c r="A1" s="524" t="s">
        <v>205</v>
      </c>
      <c r="B1" s="525"/>
      <c r="C1" s="525"/>
      <c r="D1" s="525"/>
      <c r="E1" s="525"/>
      <c r="F1" s="525"/>
      <c r="G1" s="525"/>
      <c r="H1" s="525"/>
      <c r="I1" s="525"/>
      <c r="J1" s="525"/>
      <c r="K1" s="525"/>
      <c r="L1" s="525"/>
      <c r="M1" s="525"/>
      <c r="N1" s="525"/>
      <c r="O1" s="526"/>
    </row>
    <row r="2" spans="1:15" ht="14.25">
      <c r="A2" s="610"/>
      <c r="B2" s="530" t="s">
        <v>1</v>
      </c>
      <c r="C2" s="611" t="s">
        <v>2</v>
      </c>
      <c r="D2" s="540" t="s">
        <v>10</v>
      </c>
      <c r="E2" s="530" t="s">
        <v>3</v>
      </c>
      <c r="F2" s="530" t="s">
        <v>4</v>
      </c>
      <c r="G2" s="530" t="s">
        <v>5</v>
      </c>
      <c r="H2" s="530" t="s">
        <v>6</v>
      </c>
      <c r="I2" s="530" t="s">
        <v>7</v>
      </c>
      <c r="J2" s="530" t="s">
        <v>8</v>
      </c>
      <c r="K2" s="540" t="s">
        <v>9</v>
      </c>
      <c r="L2" s="540" t="s">
        <v>10</v>
      </c>
      <c r="M2" s="424"/>
      <c r="N2" s="534" t="s">
        <v>11</v>
      </c>
      <c r="O2" s="572" t="s">
        <v>12</v>
      </c>
    </row>
    <row r="3" spans="1:15" ht="14.25">
      <c r="A3" s="610"/>
      <c r="B3" s="531"/>
      <c r="C3" s="612"/>
      <c r="D3" s="541"/>
      <c r="E3" s="531"/>
      <c r="F3" s="531"/>
      <c r="G3" s="531"/>
      <c r="H3" s="531"/>
      <c r="I3" s="531"/>
      <c r="J3" s="531"/>
      <c r="K3" s="541"/>
      <c r="L3" s="541"/>
      <c r="M3" s="425"/>
      <c r="N3" s="535"/>
      <c r="O3" s="573"/>
    </row>
    <row r="4" spans="1:15" ht="14.25">
      <c r="A4" s="610"/>
      <c r="B4" s="531"/>
      <c r="C4" s="612"/>
      <c r="D4" s="541"/>
      <c r="E4" s="531"/>
      <c r="F4" s="531"/>
      <c r="G4" s="531"/>
      <c r="H4" s="531"/>
      <c r="I4" s="531"/>
      <c r="J4" s="531"/>
      <c r="K4" s="541"/>
      <c r="L4" s="541"/>
      <c r="M4" s="425"/>
      <c r="N4" s="535"/>
      <c r="O4" s="573"/>
    </row>
    <row r="5" spans="1:15" ht="21" customHeight="1" thickBot="1">
      <c r="A5" s="610"/>
      <c r="B5" s="579"/>
      <c r="C5" s="613"/>
      <c r="D5" s="583"/>
      <c r="E5" s="579"/>
      <c r="F5" s="579"/>
      <c r="G5" s="579"/>
      <c r="H5" s="579"/>
      <c r="I5" s="579"/>
      <c r="J5" s="579"/>
      <c r="K5" s="583"/>
      <c r="L5" s="583"/>
      <c r="M5" s="425"/>
      <c r="N5" s="535"/>
      <c r="O5" s="573"/>
    </row>
    <row r="6" spans="1:15" ht="15.75" customHeight="1">
      <c r="A6" s="606" t="s">
        <v>14</v>
      </c>
      <c r="B6" s="270" t="s">
        <v>115</v>
      </c>
      <c r="C6" s="147" t="str">
        <f>VLOOKUP(B6,Single!$C$6:$N$95,2,0)</f>
        <v>HUN</v>
      </c>
      <c r="D6" s="94">
        <f>VLOOKUP(B6,Single!$C$6:$N$95,3,0)</f>
        <v>3</v>
      </c>
      <c r="E6" s="94">
        <f>VLOOKUP(B6,Single!$C$6:$N$95,4,0)</f>
        <v>211</v>
      </c>
      <c r="F6" s="94">
        <f>VLOOKUP(B6,Single!$C$6:$N$95,5,0)</f>
        <v>213</v>
      </c>
      <c r="G6" s="94">
        <f>VLOOKUP(B6,Single!$C$6:$N$95,6,0)</f>
        <v>206</v>
      </c>
      <c r="H6" s="94">
        <f>VLOOKUP(B6,Single!$C$6:$N$95,7,0)</f>
        <v>198</v>
      </c>
      <c r="I6" s="94">
        <f>VLOOKUP(B6,Single!$C$6:$N$95,8,0)</f>
        <v>227</v>
      </c>
      <c r="J6" s="94">
        <f>VLOOKUP(B6,Single!$C$6:$N$95,9,0)</f>
        <v>235</v>
      </c>
      <c r="K6" s="94">
        <f>VLOOKUP(B6,Single!$C$6:$N$95,10,0)</f>
        <v>0</v>
      </c>
      <c r="L6" s="94">
        <f>VLOOKUP(B6,Single!$C$6:$N$95,11,0)</f>
        <v>18</v>
      </c>
      <c r="M6" s="94">
        <f>SUM(D6:L6)</f>
        <v>1311</v>
      </c>
      <c r="N6" s="122">
        <f>SUM(E6:L8)</f>
        <v>3333</v>
      </c>
      <c r="O6" s="169">
        <f>AVERAGE(E6:J8)</f>
        <v>205.3125</v>
      </c>
    </row>
    <row r="7" spans="1:15" ht="15.75" customHeight="1">
      <c r="A7" s="606"/>
      <c r="B7" s="182" t="s">
        <v>115</v>
      </c>
      <c r="C7" s="182"/>
      <c r="D7" s="251">
        <f>VLOOKUP(B7,Doubles!$C$6:$N$93,3,0)</f>
        <v>3</v>
      </c>
      <c r="E7" s="95">
        <f>VLOOKUP(B7,Doubles!$C$6:$N$93,4,0)</f>
        <v>222</v>
      </c>
      <c r="F7" s="95">
        <f>VLOOKUP(B7,Doubles!$C$6:$N$93,5,0)</f>
        <v>180</v>
      </c>
      <c r="G7" s="95">
        <f>VLOOKUP(B7,Doubles!$C$6:$N$93,6,0)</f>
        <v>216</v>
      </c>
      <c r="H7" s="95">
        <f>VLOOKUP(B7,Doubles!$C$6:$N$93,7,0)</f>
        <v>189</v>
      </c>
      <c r="I7" s="95">
        <f>VLOOKUP(B7,Doubles!$C$6:$N$93,8,0)</f>
        <v>234</v>
      </c>
      <c r="J7" s="95">
        <f>VLOOKUP(B7,Doubles!$C$6:$N$93,9,0)</f>
        <v>183</v>
      </c>
      <c r="K7" s="95">
        <f>VLOOKUP(B7,Doubles!$C$6:$N$93,10,0)</f>
        <v>0</v>
      </c>
      <c r="L7" s="95">
        <f>VLOOKUP(B7,Doubles!$C$6:$N$93,11,0)</f>
        <v>18</v>
      </c>
      <c r="M7" s="95">
        <f>SUM(D7:L7)</f>
        <v>1245</v>
      </c>
      <c r="N7" s="122">
        <f>SUM(E6:L8)</f>
        <v>3333</v>
      </c>
      <c r="O7" s="169">
        <f>AVERAGE(E6:J8)</f>
        <v>205.3125</v>
      </c>
    </row>
    <row r="8" spans="1:15" ht="15.75" customHeight="1" thickBot="1">
      <c r="A8" s="607"/>
      <c r="B8" s="182" t="s">
        <v>115</v>
      </c>
      <c r="C8" s="182"/>
      <c r="D8" s="251" t="e">
        <f>VLOOKUP(B8,Teams!C96:L179,3,0)</f>
        <v>#N/A</v>
      </c>
      <c r="E8" s="158">
        <f>VLOOKUP(B8,Teams!$C$6:$L$89,4,0)</f>
        <v>187</v>
      </c>
      <c r="F8" s="158">
        <f>VLOOKUP(B8,Teams!$C$6:$L$89,5,0)</f>
        <v>214</v>
      </c>
      <c r="G8" s="158">
        <f>VLOOKUP(B8,Teams!$C$6:$L$89,6,0)</f>
        <v>196</v>
      </c>
      <c r="H8" s="158">
        <f>VLOOKUP(B8,Teams!$C$6:$L$89,7,0)</f>
        <v>174</v>
      </c>
      <c r="I8" s="158"/>
      <c r="J8" s="158"/>
      <c r="K8" s="158">
        <f>VLOOKUP(B8,Teams!$C$6:$L$89,8,0)</f>
        <v>0</v>
      </c>
      <c r="L8" s="158">
        <f>VLOOKUP(B8,Teams!$C$6:$L$89,9,0)</f>
        <v>12</v>
      </c>
      <c r="M8" s="158" t="e">
        <f>SUM(D8:L8)</f>
        <v>#N/A</v>
      </c>
      <c r="N8" s="172">
        <f>SUM(E6:L8)</f>
        <v>3333</v>
      </c>
      <c r="O8" s="161">
        <f>AVERAGE(E6:J8)</f>
        <v>205.3125</v>
      </c>
    </row>
    <row r="9" spans="1:15" ht="15.75" customHeight="1" thickTop="1">
      <c r="A9" s="608" t="s">
        <v>15</v>
      </c>
      <c r="B9" s="180" t="s">
        <v>176</v>
      </c>
      <c r="C9" s="162" t="str">
        <f>VLOOKUP(B9,Single!$C$6:$N$95,2,0)</f>
        <v>SVK</v>
      </c>
      <c r="D9" s="163">
        <f>VLOOKUP(B9,Single!$C$6:$N$95,3,0)</f>
        <v>3</v>
      </c>
      <c r="E9" s="163">
        <f>VLOOKUP(B9,Single!$C$6:$N$95,4,0)</f>
        <v>191</v>
      </c>
      <c r="F9" s="163">
        <f>VLOOKUP(B9,Single!$C$6:$N$95,5,0)</f>
        <v>210</v>
      </c>
      <c r="G9" s="163">
        <f>VLOOKUP(B9,Single!$C$6:$N$95,6,0)</f>
        <v>192</v>
      </c>
      <c r="H9" s="163">
        <f>VLOOKUP(B9,Single!$C$6:$N$95,7,0)</f>
        <v>203</v>
      </c>
      <c r="I9" s="163">
        <f>VLOOKUP(B9,Single!$C$6:$N$95,8,0)</f>
        <v>165</v>
      </c>
      <c r="J9" s="163">
        <f>VLOOKUP(B9,Single!$C$6:$N$95,9,0)</f>
        <v>177</v>
      </c>
      <c r="K9" s="163">
        <f>VLOOKUP(B9,Single!$C$6:$N$95,10,0)</f>
        <v>0</v>
      </c>
      <c r="L9" s="163">
        <f>VLOOKUP(B9,Single!$C$6:$N$95,11,0)</f>
        <v>18</v>
      </c>
      <c r="M9" s="94"/>
      <c r="N9" s="122">
        <f>SUM(E9:L11)</f>
        <v>3340</v>
      </c>
      <c r="O9" s="174">
        <f>AVERAGE(E9:J11)</f>
        <v>205.75</v>
      </c>
    </row>
    <row r="10" spans="1:15" ht="15.75" customHeight="1">
      <c r="A10" s="606"/>
      <c r="B10" s="170" t="s">
        <v>176</v>
      </c>
      <c r="C10" s="182"/>
      <c r="D10" s="251">
        <f>VLOOKUP(B10,Doubles!$C$6:$N$93,3,0)</f>
        <v>3</v>
      </c>
      <c r="E10" s="95">
        <f>VLOOKUP(B10,Doubles!$C$6:$N$93,4,0)</f>
        <v>217</v>
      </c>
      <c r="F10" s="95">
        <f>VLOOKUP(B10,Doubles!$C$6:$N$93,5,0)</f>
        <v>227</v>
      </c>
      <c r="G10" s="95">
        <f>VLOOKUP(B10,Doubles!$C$6:$N$93,6,0)</f>
        <v>235</v>
      </c>
      <c r="H10" s="95">
        <f>VLOOKUP(B10,Doubles!$C$6:$N$93,7,0)</f>
        <v>258</v>
      </c>
      <c r="I10" s="95">
        <f>VLOOKUP(B10,Doubles!$C$6:$N$93,8,0)</f>
        <v>221</v>
      </c>
      <c r="J10" s="95">
        <f>VLOOKUP(B10,Doubles!$C$6:$N$93,9,0)</f>
        <v>218</v>
      </c>
      <c r="K10" s="95">
        <f>VLOOKUP(B10,Doubles!$C$6:$N$93,10,0)</f>
        <v>0</v>
      </c>
      <c r="L10" s="95">
        <f>VLOOKUP(B10,Doubles!$C$6:$N$93,11,0)</f>
        <v>18</v>
      </c>
      <c r="M10" s="95"/>
      <c r="N10" s="122">
        <f>SUM(E9:L11)</f>
        <v>3340</v>
      </c>
      <c r="O10" s="169">
        <f>AVERAGE(E9:J11)</f>
        <v>205.75</v>
      </c>
    </row>
    <row r="11" spans="1:15" ht="15.75" customHeight="1" thickBot="1">
      <c r="A11" s="607"/>
      <c r="B11" s="178" t="s">
        <v>176</v>
      </c>
      <c r="C11" s="178"/>
      <c r="D11" s="252" t="e">
        <f>VLOOKUP(B11,Teams!C147:L230,3,0)</f>
        <v>#N/A</v>
      </c>
      <c r="E11" s="158">
        <f>VLOOKUP(B11,Teams!$C$6:$L$89,4,0)</f>
        <v>189</v>
      </c>
      <c r="F11" s="158">
        <f>VLOOKUP(B11,Teams!$C$6:$L$89,5,0)</f>
        <v>214</v>
      </c>
      <c r="G11" s="158">
        <f>VLOOKUP(B11,Teams!$C$6:$L$89,6,0)</f>
        <v>194</v>
      </c>
      <c r="H11" s="158">
        <f>VLOOKUP(B11,Teams!$C$6:$L$89,7,0)</f>
        <v>181</v>
      </c>
      <c r="I11" s="158"/>
      <c r="J11" s="158"/>
      <c r="K11" s="158">
        <f>VLOOKUP(B11,Teams!$C$6:$L$89,8,0)</f>
        <v>0</v>
      </c>
      <c r="L11" s="158">
        <f>VLOOKUP(B11,Teams!$C$6:$L$89,9,0)</f>
        <v>12</v>
      </c>
      <c r="M11" s="158"/>
      <c r="N11" s="172">
        <f>SUM(E9:L11)</f>
        <v>3340</v>
      </c>
      <c r="O11" s="161">
        <f>AVERAGE(E9:J11)</f>
        <v>205.75</v>
      </c>
    </row>
    <row r="12" spans="1:15" ht="15.75" customHeight="1" thickTop="1">
      <c r="A12" s="608" t="s">
        <v>16</v>
      </c>
      <c r="B12" s="180" t="s">
        <v>238</v>
      </c>
      <c r="C12" s="181" t="str">
        <f>VLOOKUP(B12,Single!$C$6:$N$95,2,0)</f>
        <v>AUT</v>
      </c>
      <c r="D12" s="163">
        <f>VLOOKUP(B12,Single!$C$6:$N$95,3,0)</f>
        <v>3</v>
      </c>
      <c r="E12" s="163">
        <f>VLOOKUP(B12,Single!$C$6:$N$95,4,0)</f>
        <v>255</v>
      </c>
      <c r="F12" s="163">
        <f>VLOOKUP(B12,Single!$C$6:$N$95,5,0)</f>
        <v>171</v>
      </c>
      <c r="G12" s="163">
        <f>VLOOKUP(B12,Single!$C$6:$N$95,6,0)</f>
        <v>159</v>
      </c>
      <c r="H12" s="163">
        <f>VLOOKUP(B12,Single!$C$6:$N$95,7,0)</f>
        <v>186</v>
      </c>
      <c r="I12" s="163">
        <f>VLOOKUP(B12,Single!$C$6:$N$95,8,0)</f>
        <v>183</v>
      </c>
      <c r="J12" s="163">
        <f>VLOOKUP(B12,Single!$C$6:$N$95,9,0)</f>
        <v>202</v>
      </c>
      <c r="K12" s="163">
        <f>VLOOKUP(B12,Single!$C$6:$N$95,10,0)</f>
        <v>0</v>
      </c>
      <c r="L12" s="163">
        <f>VLOOKUP(B12,Single!$C$6:$N$95,11,0)</f>
        <v>18</v>
      </c>
      <c r="M12" s="94"/>
      <c r="N12" s="122">
        <f>SUM(E12:L14)</f>
        <v>3201</v>
      </c>
      <c r="O12" s="174">
        <f>AVERAGE(E12:J14)</f>
        <v>197.0625</v>
      </c>
    </row>
    <row r="13" spans="1:15" ht="15.75" customHeight="1">
      <c r="A13" s="606"/>
      <c r="B13" s="170" t="s">
        <v>238</v>
      </c>
      <c r="C13" s="182"/>
      <c r="D13" s="251">
        <f>VLOOKUP(B13,Doubles!$C$6:$N$93,3,0)</f>
        <v>3</v>
      </c>
      <c r="E13" s="95">
        <f>VLOOKUP(B13,Doubles!$C$6:$N$93,4,0)</f>
        <v>226</v>
      </c>
      <c r="F13" s="95">
        <f>VLOOKUP(B13,Doubles!$C$6:$N$93,5,0)</f>
        <v>203</v>
      </c>
      <c r="G13" s="95">
        <f>VLOOKUP(B13,Doubles!$C$6:$N$93,6,0)</f>
        <v>165</v>
      </c>
      <c r="H13" s="95">
        <f>VLOOKUP(B13,Doubles!$C$6:$N$93,7,0)</f>
        <v>226</v>
      </c>
      <c r="I13" s="95">
        <f>VLOOKUP(B13,Doubles!$C$6:$N$93,8,0)</f>
        <v>203</v>
      </c>
      <c r="J13" s="95">
        <f>VLOOKUP(B13,Doubles!$C$6:$N$93,9,0)</f>
        <v>201</v>
      </c>
      <c r="K13" s="95">
        <f>VLOOKUP(B13,Doubles!$C$6:$N$93,10,0)</f>
        <v>0</v>
      </c>
      <c r="L13" s="95">
        <f>VLOOKUP(B13,Doubles!$C$6:$N$93,11,0)</f>
        <v>18</v>
      </c>
      <c r="M13" s="95"/>
      <c r="N13" s="122">
        <f>SUM(E12:L14)</f>
        <v>3201</v>
      </c>
      <c r="O13" s="169">
        <f>AVERAGE(E12:J14)</f>
        <v>197.0625</v>
      </c>
    </row>
    <row r="14" spans="1:15" ht="15.75" customHeight="1" thickBot="1">
      <c r="A14" s="607"/>
      <c r="B14" s="178" t="s">
        <v>238</v>
      </c>
      <c r="C14" s="178"/>
      <c r="D14" s="252" t="e">
        <f>VLOOKUP(B14,Teams!C84:L167,3,0)</f>
        <v>#N/A</v>
      </c>
      <c r="E14" s="158">
        <f>VLOOKUP(B14,Teams!$C$6:$L$89,4,0)</f>
        <v>183</v>
      </c>
      <c r="F14" s="158">
        <f>VLOOKUP(B14,Teams!$C$6:$L$89,5,0)</f>
        <v>221</v>
      </c>
      <c r="G14" s="158">
        <f>VLOOKUP(B14,Teams!$C$6:$L$89,6,0)</f>
        <v>196</v>
      </c>
      <c r="H14" s="158">
        <f>VLOOKUP(B14,Teams!$C$6:$L$89,7,0)</f>
        <v>173</v>
      </c>
      <c r="I14" s="158"/>
      <c r="J14" s="158"/>
      <c r="K14" s="158">
        <f>VLOOKUP(B14,Teams!$C$6:$L$89,8,0)</f>
        <v>0</v>
      </c>
      <c r="L14" s="158">
        <f>VLOOKUP(B14,Teams!$C$6:$L$89,9,0)</f>
        <v>12</v>
      </c>
      <c r="M14" s="158"/>
      <c r="N14" s="172">
        <f>SUM(E12:L14)</f>
        <v>3201</v>
      </c>
      <c r="O14" s="161">
        <f>AVERAGE(E12:J14)</f>
        <v>197.0625</v>
      </c>
    </row>
    <row r="15" spans="1:15" ht="15.75" customHeight="1" thickTop="1">
      <c r="A15" s="608" t="s">
        <v>17</v>
      </c>
      <c r="B15" s="184" t="s">
        <v>114</v>
      </c>
      <c r="C15" s="185" t="str">
        <f>VLOOKUP(B15,Single!$C$6:$N$95,2,0)</f>
        <v>HUN</v>
      </c>
      <c r="D15" s="173">
        <f>VLOOKUP(B15,Single!$C$6:$N$95,3,0)</f>
        <v>6</v>
      </c>
      <c r="E15" s="173">
        <f>VLOOKUP(B15,Single!$C$6:$N$95,4,0)</f>
        <v>152</v>
      </c>
      <c r="F15" s="173">
        <f>VLOOKUP(B15,Single!$C$6:$N$95,5,0)</f>
        <v>196</v>
      </c>
      <c r="G15" s="173">
        <f>VLOOKUP(B15,Single!$C$6:$N$95,6,0)</f>
        <v>198</v>
      </c>
      <c r="H15" s="173">
        <f>VLOOKUP(B15,Single!$C$6:$N$95,7,0)</f>
        <v>198</v>
      </c>
      <c r="I15" s="173">
        <f>VLOOKUP(B15,Single!$C$6:$N$95,8,0)</f>
        <v>203</v>
      </c>
      <c r="J15" s="173">
        <f>VLOOKUP(B15,Single!$C$6:$N$95,9,0)</f>
        <v>152</v>
      </c>
      <c r="K15" s="173">
        <f>VLOOKUP(B15,Single!$C$6:$N$95,10,0)</f>
        <v>0</v>
      </c>
      <c r="L15" s="173">
        <f>VLOOKUP(B15,Single!$C$6:$N$95,11,0)</f>
        <v>36</v>
      </c>
      <c r="M15" s="257"/>
      <c r="N15" s="122">
        <f>SUM(E15:L17)</f>
        <v>3218</v>
      </c>
      <c r="O15" s="174">
        <f>AVERAGE(E15:J17)</f>
        <v>195.125</v>
      </c>
    </row>
    <row r="16" spans="1:15" ht="15.75" customHeight="1">
      <c r="A16" s="606"/>
      <c r="B16" s="175" t="s">
        <v>114</v>
      </c>
      <c r="C16" s="176"/>
      <c r="D16" s="253">
        <f>VLOOKUP(B16,Doubles!$C$6:$N$93,3,0)</f>
        <v>6</v>
      </c>
      <c r="E16" s="95">
        <f>VLOOKUP(B16,Doubles!$C$6:$N$93,4,0)</f>
        <v>181</v>
      </c>
      <c r="F16" s="95">
        <f>VLOOKUP(B16,Doubles!$C$6:$N$93,5,0)</f>
        <v>185</v>
      </c>
      <c r="G16" s="95">
        <f>VLOOKUP(B16,Doubles!$C$6:$N$93,6,0)</f>
        <v>202</v>
      </c>
      <c r="H16" s="95">
        <f>VLOOKUP(B16,Doubles!$C$6:$N$93,7,0)</f>
        <v>215</v>
      </c>
      <c r="I16" s="95">
        <f>VLOOKUP(B16,Doubles!$C$6:$N$93,8,0)</f>
        <v>235</v>
      </c>
      <c r="J16" s="95">
        <f>VLOOKUP(B16,Doubles!$C$6:$N$93,9,0)</f>
        <v>190</v>
      </c>
      <c r="K16" s="95">
        <f>VLOOKUP(B16,Doubles!$C$6:$N$93,10,0)</f>
        <v>0</v>
      </c>
      <c r="L16" s="95">
        <f>VLOOKUP(B16,Doubles!$C$6:$N$93,11,0)</f>
        <v>36</v>
      </c>
      <c r="M16" s="95"/>
      <c r="N16" s="122">
        <f>SUM(E15:L17)</f>
        <v>3218</v>
      </c>
      <c r="O16" s="169">
        <f>AVERAGE(E15:J17)</f>
        <v>195.125</v>
      </c>
    </row>
    <row r="17" spans="1:15" ht="15.75" customHeight="1" thickBot="1">
      <c r="A17" s="607"/>
      <c r="B17" s="178" t="s">
        <v>114</v>
      </c>
      <c r="C17" s="178"/>
      <c r="D17" s="252" t="e">
        <f>VLOOKUP(B17,Teams!C114:L197,3,0)</f>
        <v>#N/A</v>
      </c>
      <c r="E17" s="158">
        <f>VLOOKUP(B17,Teams!$C$6:$L$89,4,0)</f>
        <v>261</v>
      </c>
      <c r="F17" s="158">
        <f>VLOOKUP(B17,Teams!$C$6:$L$89,5,0)</f>
        <v>181</v>
      </c>
      <c r="G17" s="158">
        <f>VLOOKUP(B17,Teams!$C$6:$L$89,6,0)</f>
        <v>178</v>
      </c>
      <c r="H17" s="158">
        <f>VLOOKUP(B17,Teams!$C$6:$L$89,7,0)</f>
        <v>195</v>
      </c>
      <c r="I17" s="179"/>
      <c r="J17" s="179"/>
      <c r="K17" s="158">
        <f>VLOOKUP(B17,Teams!$C$6:$L$89,8,0)</f>
        <v>0</v>
      </c>
      <c r="L17" s="158">
        <f>VLOOKUP(B17,Teams!$C$6:$L$89,9,0)</f>
        <v>24</v>
      </c>
      <c r="M17" s="158"/>
      <c r="N17" s="172">
        <f>SUM(E15:L17)</f>
        <v>3218</v>
      </c>
      <c r="O17" s="161">
        <f>AVERAGE(E15:J17)</f>
        <v>195.125</v>
      </c>
    </row>
    <row r="18" spans="1:15" ht="15.75" customHeight="1" thickTop="1">
      <c r="A18" s="608" t="s">
        <v>18</v>
      </c>
      <c r="B18" s="83" t="s">
        <v>108</v>
      </c>
      <c r="C18" s="272" t="str">
        <f>VLOOKUP(B18,Single!$C$6:$N$95,2,0)</f>
        <v>HUN</v>
      </c>
      <c r="D18" s="257">
        <f>VLOOKUP(B18,Single!$C$6:$N$95,3,0)</f>
        <v>0</v>
      </c>
      <c r="E18" s="173">
        <f>VLOOKUP(B18,Single!$C$6:$N$95,4,0)</f>
        <v>175</v>
      </c>
      <c r="F18" s="173">
        <f>VLOOKUP(B18,Single!$C$6:$N$95,5,0)</f>
        <v>145</v>
      </c>
      <c r="G18" s="173">
        <f>VLOOKUP(B18,Single!$C$6:$N$95,6,0)</f>
        <v>212</v>
      </c>
      <c r="H18" s="173">
        <f>VLOOKUP(B18,Single!$C$6:$N$95,7,0)</f>
        <v>207</v>
      </c>
      <c r="I18" s="173">
        <f>VLOOKUP(B18,Single!$C$6:$N$95,8,0)</f>
        <v>201</v>
      </c>
      <c r="J18" s="173">
        <f>VLOOKUP(B18,Single!$C$6:$N$95,9,0)</f>
        <v>201</v>
      </c>
      <c r="K18" s="173">
        <f>VLOOKUP(B18,Single!$C$6:$N$95,10,0)</f>
        <v>0</v>
      </c>
      <c r="L18" s="173">
        <f>VLOOKUP(B18,Single!$C$6:$N$95,11,0)</f>
        <v>0</v>
      </c>
      <c r="M18" s="257"/>
      <c r="N18" s="122">
        <f>SUM(E18:L20)</f>
        <v>3146</v>
      </c>
      <c r="O18" s="174">
        <f>AVERAGE(E18:J20)</f>
        <v>196.625</v>
      </c>
    </row>
    <row r="19" spans="1:15" ht="15.75" customHeight="1">
      <c r="A19" s="606"/>
      <c r="B19" s="182" t="s">
        <v>108</v>
      </c>
      <c r="C19" s="176"/>
      <c r="D19" s="253">
        <f>VLOOKUP(B19,Doubles!$C$6:$N$93,3,0)</f>
        <v>0</v>
      </c>
      <c r="E19" s="177">
        <f>VLOOKUP(B19,Doubles!$C$6:$N$93,4,0)</f>
        <v>268</v>
      </c>
      <c r="F19" s="177">
        <f>VLOOKUP(B19,Doubles!$C$6:$N$93,5,0)</f>
        <v>190</v>
      </c>
      <c r="G19" s="177">
        <f>VLOOKUP(B19,Doubles!$C$6:$N$93,6,0)</f>
        <v>176</v>
      </c>
      <c r="H19" s="177">
        <f>VLOOKUP(B19,Doubles!$C$6:$N$93,7,0)</f>
        <v>233</v>
      </c>
      <c r="I19" s="177">
        <f>VLOOKUP(B19,Doubles!$C$6:$N$93,8,0)</f>
        <v>158</v>
      </c>
      <c r="J19" s="95">
        <f>VLOOKUP(B19,Doubles!$C$6:$N$93,9,0)</f>
        <v>227</v>
      </c>
      <c r="K19" s="95">
        <f>VLOOKUP(B19,Doubles!$C$6:$N$93,10,0)</f>
        <v>0</v>
      </c>
      <c r="L19" s="95">
        <f>VLOOKUP(B19,Doubles!$C$6:$N$93,11,0)</f>
        <v>0</v>
      </c>
      <c r="M19" s="95"/>
      <c r="N19" s="122">
        <f>SUM(E18:L20)</f>
        <v>3146</v>
      </c>
      <c r="O19" s="169">
        <f>AVERAGE(E18:J20)</f>
        <v>196.625</v>
      </c>
    </row>
    <row r="20" spans="1:15" ht="15.75" customHeight="1" thickBot="1">
      <c r="A20" s="607"/>
      <c r="B20" s="178" t="s">
        <v>108</v>
      </c>
      <c r="C20" s="178"/>
      <c r="D20" s="252" t="e">
        <f>VLOOKUP(B20,Teams!C75:L158,3,0)</f>
        <v>#N/A</v>
      </c>
      <c r="E20" s="158">
        <f>VLOOKUP(B20,Teams!$C$6:$L$89,4,0)</f>
        <v>168</v>
      </c>
      <c r="F20" s="158">
        <f>VLOOKUP(B20,Teams!$C$6:$L$89,5,0)</f>
        <v>190</v>
      </c>
      <c r="G20" s="158">
        <f>VLOOKUP(B20,Teams!$C$6:$L$89,6,0)</f>
        <v>213</v>
      </c>
      <c r="H20" s="158">
        <f>VLOOKUP(B20,Teams!$C$6:$L$89,7,0)</f>
        <v>182</v>
      </c>
      <c r="I20" s="179"/>
      <c r="J20" s="179"/>
      <c r="K20" s="158">
        <f>VLOOKUP(B20,Teams!$C$6:$L$89,8,0)</f>
        <v>0</v>
      </c>
      <c r="L20" s="158">
        <f>VLOOKUP(B20,Teams!$C$6:$L$89,9,0)</f>
        <v>0</v>
      </c>
      <c r="M20" s="158"/>
      <c r="N20" s="172">
        <f>SUM(E18:L20)</f>
        <v>3146</v>
      </c>
      <c r="O20" s="161">
        <f>AVERAGE(E18:J20)</f>
        <v>196.625</v>
      </c>
    </row>
    <row r="21" spans="1:15" ht="15.75" customHeight="1" thickTop="1">
      <c r="A21" s="608" t="s">
        <v>19</v>
      </c>
      <c r="B21" s="203" t="s">
        <v>243</v>
      </c>
      <c r="C21" s="204" t="str">
        <f>VLOOKUP(B21,Single!$C$6:$N$95,2,0)</f>
        <v>HUN</v>
      </c>
      <c r="D21" s="285">
        <f>VLOOKUP(B21,Single!$C$6:$N$95,3,0)</f>
        <v>0</v>
      </c>
      <c r="E21" s="173">
        <f>VLOOKUP(B21,Single!$C$6:$N$95,4,0)</f>
        <v>193</v>
      </c>
      <c r="F21" s="173">
        <f>VLOOKUP(B21,Single!$C$6:$N$95,5,0)</f>
        <v>234</v>
      </c>
      <c r="G21" s="173">
        <f>VLOOKUP(B21,Single!$C$6:$N$95,6,0)</f>
        <v>215</v>
      </c>
      <c r="H21" s="173">
        <f>VLOOKUP(B21,Single!$C$6:$N$95,7,0)</f>
        <v>202</v>
      </c>
      <c r="I21" s="173">
        <f>VLOOKUP(B21,Single!$C$6:$N$95,8,0)</f>
        <v>202</v>
      </c>
      <c r="J21" s="173">
        <f>VLOOKUP(B21,Single!$C$6:$N$95,9,0)</f>
        <v>205</v>
      </c>
      <c r="K21" s="173">
        <f>VLOOKUP(B21,Single!$C$6:$N$95,10,0)</f>
        <v>0</v>
      </c>
      <c r="L21" s="173">
        <f>VLOOKUP(B21,Single!$C$6:$N$95,11,0)</f>
        <v>0</v>
      </c>
      <c r="M21" s="257"/>
      <c r="N21" s="122">
        <f>SUM(E21:L23)</f>
        <v>3110</v>
      </c>
      <c r="O21" s="174">
        <f>AVERAGE(E21:J23)</f>
        <v>194.375</v>
      </c>
    </row>
    <row r="22" spans="1:15" ht="15.75" customHeight="1">
      <c r="A22" s="606"/>
      <c r="B22" s="175" t="s">
        <v>243</v>
      </c>
      <c r="C22" s="176"/>
      <c r="D22" s="253">
        <f>VLOOKUP(B22,Doubles!$C$6:$N$93,3,0)</f>
        <v>0</v>
      </c>
      <c r="E22" s="177">
        <f>VLOOKUP(B22,Doubles!$C$6:$N$93,4,0)</f>
        <v>203</v>
      </c>
      <c r="F22" s="177">
        <f>VLOOKUP(B22,Doubles!$C$6:$N$93,5,0)</f>
        <v>189</v>
      </c>
      <c r="G22" s="177">
        <f>VLOOKUP(B22,Doubles!$C$6:$N$93,6,0)</f>
        <v>178</v>
      </c>
      <c r="H22" s="177">
        <f>VLOOKUP(B22,Doubles!$C$6:$N$93,7,0)</f>
        <v>183</v>
      </c>
      <c r="I22" s="177">
        <f>VLOOKUP(B22,Doubles!$C$6:$N$93,8,0)</f>
        <v>202</v>
      </c>
      <c r="J22" s="95">
        <f>VLOOKUP(B22,Doubles!$C$6:$N$93,9,0)</f>
        <v>186</v>
      </c>
      <c r="K22" s="95">
        <f>VLOOKUP(B22,Doubles!$C$6:$N$93,10,0)</f>
        <v>0</v>
      </c>
      <c r="L22" s="95">
        <f>VLOOKUP(B22,Doubles!$C$6:$N$93,11,0)</f>
        <v>0</v>
      </c>
      <c r="M22" s="95"/>
      <c r="N22" s="122">
        <f>SUM(E21:L23)</f>
        <v>3110</v>
      </c>
      <c r="O22" s="169">
        <f>AVERAGE(E21:J23)</f>
        <v>194.375</v>
      </c>
    </row>
    <row r="23" spans="1:15" ht="15.75" customHeight="1" thickBot="1">
      <c r="A23" s="607"/>
      <c r="B23" s="178" t="s">
        <v>243</v>
      </c>
      <c r="C23" s="178"/>
      <c r="D23" s="252" t="e">
        <f>VLOOKUP(B23,Teams!C117:L200,3,0)</f>
        <v>#N/A</v>
      </c>
      <c r="E23" s="158">
        <f>VLOOKUP(B23,Teams!$C$6:$L$89,4,0)</f>
        <v>167</v>
      </c>
      <c r="F23" s="158">
        <f>VLOOKUP(B23,Teams!$C$6:$L$89,5,0)</f>
        <v>191</v>
      </c>
      <c r="G23" s="158">
        <f>VLOOKUP(B23,Teams!$C$6:$L$89,6,0)</f>
        <v>170</v>
      </c>
      <c r="H23" s="158">
        <f>VLOOKUP(B23,Teams!$C$6:$L$89,7,0)</f>
        <v>190</v>
      </c>
      <c r="I23" s="179"/>
      <c r="J23" s="179"/>
      <c r="K23" s="158">
        <f>VLOOKUP(B23,Teams!$C$6:$L$89,8,0)</f>
        <v>0</v>
      </c>
      <c r="L23" s="158">
        <f>VLOOKUP(B23,Teams!$C$6:$L$89,9,0)</f>
        <v>0</v>
      </c>
      <c r="M23" s="158"/>
      <c r="N23" s="172">
        <f>SUM(E21:L23)</f>
        <v>3110</v>
      </c>
      <c r="O23" s="161">
        <f>AVERAGE(E21:J23)</f>
        <v>194.375</v>
      </c>
    </row>
    <row r="24" spans="1:15" ht="15.75" customHeight="1" thickTop="1">
      <c r="A24" s="608" t="s">
        <v>22</v>
      </c>
      <c r="B24" s="167" t="s">
        <v>153</v>
      </c>
      <c r="C24" s="168" t="str">
        <f>VLOOKUP(B24,Single!$C$6:$N$95,2,0)</f>
        <v>HUN</v>
      </c>
      <c r="D24" s="94">
        <f>VLOOKUP(B24,Single!$C$6:$N$95,3,0)</f>
        <v>0</v>
      </c>
      <c r="E24" s="163">
        <f>VLOOKUP(B24,Single!$C$6:$N$95,4,0)</f>
        <v>159</v>
      </c>
      <c r="F24" s="163">
        <f>VLOOKUP(B24,Single!$C$6:$N$95,5,0)</f>
        <v>162</v>
      </c>
      <c r="G24" s="163">
        <f>VLOOKUP(B24,Single!$C$6:$N$95,6,0)</f>
        <v>180</v>
      </c>
      <c r="H24" s="163">
        <f>VLOOKUP(B24,Single!$C$6:$N$95,7,0)</f>
        <v>213</v>
      </c>
      <c r="I24" s="163">
        <f>VLOOKUP(B24,Single!$C$6:$N$95,8,0)</f>
        <v>191</v>
      </c>
      <c r="J24" s="163">
        <f>VLOOKUP(B24,Single!$C$6:$N$95,9,0)</f>
        <v>200</v>
      </c>
      <c r="K24" s="163">
        <f>VLOOKUP(B24,Single!$C$6:$N$95,10,0)</f>
        <v>48</v>
      </c>
      <c r="L24" s="163">
        <f>VLOOKUP(B24,Single!$C$6:$N$95,11,0)</f>
        <v>0</v>
      </c>
      <c r="M24" s="94"/>
      <c r="N24" s="122">
        <f>SUM(E24:L26)</f>
        <v>3117</v>
      </c>
      <c r="O24" s="174">
        <f>AVERAGE(E24:J26)</f>
        <v>186.8125</v>
      </c>
    </row>
    <row r="25" spans="1:15" ht="15.75" customHeight="1">
      <c r="A25" s="606"/>
      <c r="B25" s="170" t="s">
        <v>153</v>
      </c>
      <c r="C25" s="182"/>
      <c r="D25" s="251">
        <f>VLOOKUP(B25,Doubles!$C$6:$N$93,3,0)</f>
        <v>0</v>
      </c>
      <c r="E25" s="95">
        <f>VLOOKUP(B25,Doubles!$C$6:$N$93,4,0)</f>
        <v>171</v>
      </c>
      <c r="F25" s="95">
        <f>VLOOKUP(B25,Doubles!$C$6:$N$93,5,0)</f>
        <v>156</v>
      </c>
      <c r="G25" s="95">
        <f>VLOOKUP(B25,Doubles!$C$6:$N$93,6,0)</f>
        <v>181</v>
      </c>
      <c r="H25" s="95">
        <f>VLOOKUP(B25,Doubles!$C$6:$N$93,7,0)</f>
        <v>197</v>
      </c>
      <c r="I25" s="95">
        <f>VLOOKUP(B25,Doubles!$C$6:$N$93,8,0)</f>
        <v>199</v>
      </c>
      <c r="J25" s="95">
        <f>VLOOKUP(B25,Doubles!$C$6:$N$93,9,0)</f>
        <v>254</v>
      </c>
      <c r="K25" s="95">
        <f>VLOOKUP(B25,Doubles!$C$6:$N$93,10,0)</f>
        <v>48</v>
      </c>
      <c r="L25" s="95">
        <f>VLOOKUP(B25,Doubles!$C$6:$N$93,11,0)</f>
        <v>0</v>
      </c>
      <c r="M25" s="95"/>
      <c r="N25" s="122">
        <f>SUM(E24:L26)</f>
        <v>3117</v>
      </c>
      <c r="O25" s="169">
        <f>AVERAGE(E24:J26)</f>
        <v>186.8125</v>
      </c>
    </row>
    <row r="26" spans="1:15" ht="15.75" customHeight="1" thickBot="1">
      <c r="A26" s="607"/>
      <c r="B26" s="178" t="s">
        <v>153</v>
      </c>
      <c r="C26" s="178"/>
      <c r="D26" s="252" t="e">
        <f>VLOOKUP(B26,Teams!C120:L203,3,0)</f>
        <v>#N/A</v>
      </c>
      <c r="E26" s="158">
        <f>VLOOKUP(B26,Teams!$C$6:$L$89,4,0)</f>
        <v>148</v>
      </c>
      <c r="F26" s="158">
        <f>VLOOKUP(B26,Teams!$C$6:$L$89,5,0)</f>
        <v>185</v>
      </c>
      <c r="G26" s="158">
        <f>VLOOKUP(B26,Teams!$C$6:$L$89,6,0)</f>
        <v>213</v>
      </c>
      <c r="H26" s="158">
        <f>VLOOKUP(B26,Teams!$C$6:$L$89,7,0)</f>
        <v>180</v>
      </c>
      <c r="I26" s="158"/>
      <c r="J26" s="158"/>
      <c r="K26" s="158">
        <f>VLOOKUP(B26,Teams!$C$6:$L$89,8,0)</f>
        <v>32</v>
      </c>
      <c r="L26" s="158">
        <f>VLOOKUP(B26,Teams!$C$6:$L$89,9,0)</f>
        <v>0</v>
      </c>
      <c r="M26" s="158"/>
      <c r="N26" s="172">
        <f>SUM(E24:L26)</f>
        <v>3117</v>
      </c>
      <c r="O26" s="161">
        <f>AVERAGE(E24:J26)</f>
        <v>186.8125</v>
      </c>
    </row>
    <row r="27" spans="1:15" ht="15.75" customHeight="1" thickTop="1">
      <c r="A27" s="608" t="s">
        <v>23</v>
      </c>
      <c r="B27" s="422" t="s">
        <v>177</v>
      </c>
      <c r="C27" s="162" t="str">
        <f>VLOOKUP(B27,Single!$C$6:$N$95,2,0)</f>
        <v>SVK</v>
      </c>
      <c r="D27" s="163">
        <f>VLOOKUP(B27,Single!$C$6:$N$95,3,0)</f>
        <v>8</v>
      </c>
      <c r="E27" s="163">
        <f>VLOOKUP(B27,Single!$C$6:$N$95,4,0)</f>
        <v>206</v>
      </c>
      <c r="F27" s="163">
        <f>VLOOKUP(B27,Single!$C$6:$N$95,5,0)</f>
        <v>214</v>
      </c>
      <c r="G27" s="163">
        <f>VLOOKUP(B27,Single!$C$6:$N$95,6,0)</f>
        <v>190</v>
      </c>
      <c r="H27" s="163">
        <f>VLOOKUP(B27,Single!$C$6:$N$95,7,0)</f>
        <v>194</v>
      </c>
      <c r="I27" s="163">
        <f>VLOOKUP(B27,Single!$C$6:$N$95,8,0)</f>
        <v>145</v>
      </c>
      <c r="J27" s="163">
        <f>VLOOKUP(B27,Single!$C$6:$N$95,9,0)</f>
        <v>174</v>
      </c>
      <c r="K27" s="163">
        <f>VLOOKUP(B27,Single!$C$6:$N$95,10,0)</f>
        <v>0</v>
      </c>
      <c r="L27" s="173">
        <f>VLOOKUP(B27,Single!$C$6:$N$95,11,0)</f>
        <v>48</v>
      </c>
      <c r="M27" s="257"/>
      <c r="N27" s="122">
        <f>SUM(E27:L29)</f>
        <v>3101</v>
      </c>
      <c r="O27" s="174">
        <f>AVERAGE(E27:J29)</f>
        <v>185.8125</v>
      </c>
    </row>
    <row r="28" spans="1:15" ht="15.75" customHeight="1">
      <c r="A28" s="606"/>
      <c r="B28" s="170" t="s">
        <v>177</v>
      </c>
      <c r="C28" s="182"/>
      <c r="D28" s="251">
        <f>VLOOKUP(B28,Doubles!$C$6:$N$93,3,0)</f>
        <v>8</v>
      </c>
      <c r="E28" s="95">
        <f>VLOOKUP(B28,Doubles!$C$6:$N$93,4,0)</f>
        <v>196</v>
      </c>
      <c r="F28" s="95">
        <f>VLOOKUP(B28,Doubles!$C$6:$N$93,5,0)</f>
        <v>182</v>
      </c>
      <c r="G28" s="95">
        <f>VLOOKUP(B28,Doubles!$C$6:$N$93,6,0)</f>
        <v>160</v>
      </c>
      <c r="H28" s="95">
        <f>VLOOKUP(B28,Doubles!$C$6:$N$93,7,0)</f>
        <v>193</v>
      </c>
      <c r="I28" s="95">
        <f>VLOOKUP(B28,Doubles!$C$6:$N$93,8,0)</f>
        <v>208</v>
      </c>
      <c r="J28" s="95">
        <f>VLOOKUP(B28,Doubles!$C$6:$N$93,9,0)</f>
        <v>182</v>
      </c>
      <c r="K28" s="95">
        <f>VLOOKUP(B28,Doubles!$C$6:$N$93,10,0)</f>
        <v>0</v>
      </c>
      <c r="L28" s="187">
        <f>VLOOKUP(B28,Doubles!$C$6:$N$93,11,0)</f>
        <v>48</v>
      </c>
      <c r="M28" s="187"/>
      <c r="N28" s="122">
        <f>SUM(E27:L29)</f>
        <v>3101</v>
      </c>
      <c r="O28" s="169">
        <f>AVERAGE(E27:J29)</f>
        <v>185.8125</v>
      </c>
    </row>
    <row r="29" spans="1:15" ht="15.75" customHeight="1" thickBot="1">
      <c r="A29" s="607"/>
      <c r="B29" s="178" t="s">
        <v>177</v>
      </c>
      <c r="C29" s="178"/>
      <c r="D29" s="252" t="e">
        <f>VLOOKUP(B29,Teams!C150:L233,3,0)</f>
        <v>#N/A</v>
      </c>
      <c r="E29" s="158">
        <f>VLOOKUP(B29,Teams!$C$6:$L$89,4,0)</f>
        <v>169</v>
      </c>
      <c r="F29" s="158">
        <f>VLOOKUP(B29,Teams!$C$6:$L$89,5,0)</f>
        <v>203</v>
      </c>
      <c r="G29" s="158">
        <f>VLOOKUP(B29,Teams!$C$6:$L$89,6,0)</f>
        <v>155</v>
      </c>
      <c r="H29" s="158">
        <f>VLOOKUP(B29,Teams!$C$6:$L$89,7,0)</f>
        <v>202</v>
      </c>
      <c r="I29" s="158"/>
      <c r="J29" s="158"/>
      <c r="K29" s="158">
        <f>VLOOKUP(B29,Teams!$C$6:$L$89,8,0)</f>
        <v>0</v>
      </c>
      <c r="L29" s="158">
        <f>VLOOKUP(B29,Teams!$C$6:$L$89,9,0)</f>
        <v>32</v>
      </c>
      <c r="M29" s="158"/>
      <c r="N29" s="172">
        <f>SUM(E27:L29)</f>
        <v>3101</v>
      </c>
      <c r="O29" s="161">
        <f>AVERAGE(E27:J29)</f>
        <v>185.8125</v>
      </c>
    </row>
    <row r="30" spans="1:15" ht="15.75" customHeight="1" thickTop="1">
      <c r="A30" s="606" t="s">
        <v>24</v>
      </c>
      <c r="B30" s="270" t="s">
        <v>171</v>
      </c>
      <c r="C30" s="147" t="str">
        <f>VLOOKUP(B30,Single!$C$6:$N$95,2,0)</f>
        <v>SVK</v>
      </c>
      <c r="D30" s="94">
        <f>VLOOKUP(B30,Single!$C$6:$N$95,3,0)</f>
        <v>7</v>
      </c>
      <c r="E30" s="94">
        <f>VLOOKUP(B30,Single!$C$6:$N$95,4,0)</f>
        <v>211</v>
      </c>
      <c r="F30" s="94">
        <f>VLOOKUP(B30,Single!$C$6:$N$95,5,0)</f>
        <v>160</v>
      </c>
      <c r="G30" s="94">
        <f>VLOOKUP(B30,Single!$C$6:$N$95,6,0)</f>
        <v>184</v>
      </c>
      <c r="H30" s="94">
        <f>VLOOKUP(B30,Single!$C$6:$N$95,7,0)</f>
        <v>154</v>
      </c>
      <c r="I30" s="94">
        <f>VLOOKUP(B30,Single!$C$6:$N$95,8,0)</f>
        <v>174</v>
      </c>
      <c r="J30" s="94">
        <f>VLOOKUP(B30,Single!$C$6:$N$95,9,0)</f>
        <v>214</v>
      </c>
      <c r="K30" s="94">
        <f>VLOOKUP(B30,Single!$C$6:$N$95,10,0)</f>
        <v>0</v>
      </c>
      <c r="L30" s="94">
        <f>VLOOKUP(B30,Single!$C$6:$N$95,11,0)</f>
        <v>42</v>
      </c>
      <c r="M30" s="94"/>
      <c r="N30" s="122">
        <f>SUM(E30:L32)</f>
        <v>3033</v>
      </c>
      <c r="O30" s="191">
        <f>AVERAGE(E30:J32)</f>
        <v>182.5625</v>
      </c>
    </row>
    <row r="31" spans="1:15" ht="15.75" customHeight="1">
      <c r="A31" s="606"/>
      <c r="B31" s="182" t="s">
        <v>171</v>
      </c>
      <c r="C31" s="182"/>
      <c r="D31" s="251">
        <f>VLOOKUP(B31,Doubles!$C$6:$N$93,3,0)</f>
        <v>7</v>
      </c>
      <c r="E31" s="95">
        <f>VLOOKUP(B31,Doubles!$C$6:$N$93,4,0)</f>
        <v>231</v>
      </c>
      <c r="F31" s="95">
        <f>VLOOKUP(B31,Doubles!$C$6:$N$93,5,0)</f>
        <v>175</v>
      </c>
      <c r="G31" s="95">
        <f>VLOOKUP(B31,Doubles!$C$6:$N$93,6,0)</f>
        <v>159</v>
      </c>
      <c r="H31" s="95">
        <f>VLOOKUP(B31,Doubles!$C$6:$N$93,7,0)</f>
        <v>213</v>
      </c>
      <c r="I31" s="95">
        <f>VLOOKUP(B31,Doubles!$C$6:$N$93,8,0)</f>
        <v>178</v>
      </c>
      <c r="J31" s="95">
        <f>VLOOKUP(B31,Doubles!$C$6:$N$93,9,0)</f>
        <v>190</v>
      </c>
      <c r="K31" s="95">
        <f>VLOOKUP(B31,Doubles!$C$6:$N$93,10,0)</f>
        <v>0</v>
      </c>
      <c r="L31" s="95">
        <f>VLOOKUP(B31,Doubles!$C$6:$N$93,11,0)</f>
        <v>42</v>
      </c>
      <c r="M31" s="95"/>
      <c r="N31" s="122">
        <f>SUM(E30:L32)</f>
        <v>3033</v>
      </c>
      <c r="O31" s="169">
        <f>AVERAGE(E30:J32)</f>
        <v>182.5625</v>
      </c>
    </row>
    <row r="32" spans="1:15" ht="15.75" customHeight="1" thickBot="1">
      <c r="A32" s="607"/>
      <c r="B32" s="178" t="s">
        <v>171</v>
      </c>
      <c r="C32" s="178"/>
      <c r="D32" s="252" t="e">
        <f>VLOOKUP(B32,Teams!C63:L146,3,0)</f>
        <v>#N/A</v>
      </c>
      <c r="E32" s="158">
        <f>VLOOKUP(B32,Teams!$C$6:$L$89,4,0)</f>
        <v>157</v>
      </c>
      <c r="F32" s="158">
        <f>VLOOKUP(B32,Teams!$C$6:$L$89,5,0)</f>
        <v>179</v>
      </c>
      <c r="G32" s="158">
        <f>VLOOKUP(B32,Teams!$C$6:$L$89,6,0)</f>
        <v>172</v>
      </c>
      <c r="H32" s="158">
        <f>VLOOKUP(B32,Teams!$C$6:$L$89,7,0)</f>
        <v>170</v>
      </c>
      <c r="I32" s="158"/>
      <c r="J32" s="158"/>
      <c r="K32" s="158">
        <f>VLOOKUP(B32,Teams!$C$6:$L$89,8,0)</f>
        <v>0</v>
      </c>
      <c r="L32" s="158">
        <f>VLOOKUP(B32,Teams!$C$6:$L$89,9,0)</f>
        <v>28</v>
      </c>
      <c r="M32" s="158"/>
      <c r="N32" s="172">
        <f>SUM(E30:L32)</f>
        <v>3033</v>
      </c>
      <c r="O32" s="161">
        <f>AVERAGE(E30:J32)</f>
        <v>182.5625</v>
      </c>
    </row>
    <row r="33" spans="1:15" ht="15.75" customHeight="1" thickTop="1">
      <c r="A33" s="608" t="s">
        <v>25</v>
      </c>
      <c r="B33" s="180" t="s">
        <v>234</v>
      </c>
      <c r="C33" s="181" t="str">
        <f>VLOOKUP(B33,Single!$C$6:$N$95,2,0)</f>
        <v>SVK</v>
      </c>
      <c r="D33" s="163">
        <f>VLOOKUP(B33,Single!$C$6:$N$95,3,0)</f>
        <v>0</v>
      </c>
      <c r="E33" s="163">
        <f>VLOOKUP(B33,Single!$C$6:$N$95,4,0)</f>
        <v>191</v>
      </c>
      <c r="F33" s="163">
        <f>VLOOKUP(B33,Single!$C$6:$N$95,5,0)</f>
        <v>178</v>
      </c>
      <c r="G33" s="163">
        <f>VLOOKUP(B33,Single!$C$6:$N$95,6,0)</f>
        <v>141</v>
      </c>
      <c r="H33" s="163">
        <f>VLOOKUP(B33,Single!$C$6:$N$95,7,0)</f>
        <v>185</v>
      </c>
      <c r="I33" s="163">
        <f>VLOOKUP(B33,Single!$C$6:$N$95,8,0)</f>
        <v>195</v>
      </c>
      <c r="J33" s="163">
        <f>VLOOKUP(B33,Single!$C$6:$N$95,9,0)</f>
        <v>226</v>
      </c>
      <c r="K33" s="163">
        <f>VLOOKUP(B33,Single!$C$6:$N$95,10,0)</f>
        <v>0</v>
      </c>
      <c r="L33" s="163">
        <f>VLOOKUP(B33,Single!$C$6:$N$95,11,0)</f>
        <v>0</v>
      </c>
      <c r="M33" s="94"/>
      <c r="N33" s="122">
        <f>SUM(E33:L35)</f>
        <v>3176</v>
      </c>
      <c r="O33" s="199">
        <f>AVERAGE(E33:J35)</f>
        <v>198.5</v>
      </c>
    </row>
    <row r="34" spans="1:15" ht="15.75" customHeight="1">
      <c r="A34" s="606"/>
      <c r="B34" s="170" t="s">
        <v>234</v>
      </c>
      <c r="C34" s="182"/>
      <c r="D34" s="251">
        <f>VLOOKUP(B34,Doubles!$C$6:$N$93,3,0)</f>
        <v>0</v>
      </c>
      <c r="E34" s="95">
        <f>VLOOKUP(B34,Doubles!$C$6:$N$93,4,0)</f>
        <v>236</v>
      </c>
      <c r="F34" s="95">
        <f>VLOOKUP(B34,Doubles!$C$6:$N$93,5,0)</f>
        <v>212</v>
      </c>
      <c r="G34" s="95">
        <f>VLOOKUP(B34,Doubles!$C$6:$N$93,6,0)</f>
        <v>184</v>
      </c>
      <c r="H34" s="95">
        <f>VLOOKUP(B34,Doubles!$C$6:$N$93,7,0)</f>
        <v>196</v>
      </c>
      <c r="I34" s="95">
        <f>VLOOKUP(B34,Doubles!$C$6:$N$93,8,0)</f>
        <v>227</v>
      </c>
      <c r="J34" s="95">
        <f>VLOOKUP(B34,Doubles!$C$6:$N$93,9,0)</f>
        <v>173</v>
      </c>
      <c r="K34" s="95">
        <f>VLOOKUP(B34,Doubles!$C$6:$N$93,10,0)</f>
        <v>0</v>
      </c>
      <c r="L34" s="95">
        <f>VLOOKUP(B34,Doubles!$C$6:$N$93,11,0)</f>
        <v>0</v>
      </c>
      <c r="M34" s="95"/>
      <c r="N34" s="122">
        <f>SUM(E33:L35)</f>
        <v>3176</v>
      </c>
      <c r="O34" s="197">
        <f>AVERAGE(E33:J35)</f>
        <v>198.5</v>
      </c>
    </row>
    <row r="35" spans="1:15" ht="15.75" customHeight="1" thickBot="1">
      <c r="A35" s="607"/>
      <c r="B35" s="178" t="s">
        <v>234</v>
      </c>
      <c r="C35" s="178"/>
      <c r="D35" s="252" t="e">
        <f>VLOOKUP(B35,Teams!C60:L143,3,0)</f>
        <v>#N/A</v>
      </c>
      <c r="E35" s="158">
        <f>VLOOKUP(B35,Teams!$C$6:$L$89,4,0)</f>
        <v>198</v>
      </c>
      <c r="F35" s="158">
        <f>VLOOKUP(B35,Teams!$C$6:$L$89,5,0)</f>
        <v>214</v>
      </c>
      <c r="G35" s="158">
        <f>VLOOKUP(B35,Teams!$C$6:$L$89,6,0)</f>
        <v>235</v>
      </c>
      <c r="H35" s="158">
        <f>VLOOKUP(B35,Teams!$C$6:$L$89,7,0)</f>
        <v>185</v>
      </c>
      <c r="I35" s="158"/>
      <c r="J35" s="158"/>
      <c r="K35" s="158">
        <f>VLOOKUP(B35,Teams!$C$6:$L$89,8,0)</f>
        <v>0</v>
      </c>
      <c r="L35" s="158">
        <f>VLOOKUP(B35,Teams!$C$6:$L$89,9,0)</f>
        <v>0</v>
      </c>
      <c r="M35" s="158"/>
      <c r="N35" s="172">
        <f>SUM(E33:L35)</f>
        <v>3176</v>
      </c>
      <c r="O35" s="198">
        <f>AVERAGE(E33:J35)</f>
        <v>198.5</v>
      </c>
    </row>
    <row r="36" spans="1:15" ht="15.75" customHeight="1" thickTop="1">
      <c r="A36" s="608" t="s">
        <v>26</v>
      </c>
      <c r="B36" s="270" t="s">
        <v>244</v>
      </c>
      <c r="C36" s="162" t="str">
        <f>VLOOKUP(B36,Single!$C$6:$N$95,2,0)</f>
        <v>HUN</v>
      </c>
      <c r="D36" s="163">
        <f>VLOOKUP(B36,Single!$C$6:$N$95,3,0)</f>
        <v>0</v>
      </c>
      <c r="E36" s="163">
        <f>VLOOKUP(B36,Single!$C$6:$N$95,4,0)</f>
        <v>160</v>
      </c>
      <c r="F36" s="163">
        <f>VLOOKUP(B36,Single!$C$6:$N$95,5,0)</f>
        <v>140</v>
      </c>
      <c r="G36" s="163">
        <f>VLOOKUP(B36,Single!$C$6:$N$95,6,0)</f>
        <v>215</v>
      </c>
      <c r="H36" s="163">
        <f>VLOOKUP(B36,Single!$C$6:$N$95,7,0)</f>
        <v>188</v>
      </c>
      <c r="I36" s="163">
        <f>VLOOKUP(B36,Single!$C$6:$N$95,8,0)</f>
        <v>153</v>
      </c>
      <c r="J36" s="163">
        <f>VLOOKUP(B36,Single!$C$6:$N$95,9,0)</f>
        <v>206</v>
      </c>
      <c r="K36" s="163">
        <f>VLOOKUP(B36,Single!$C$6:$N$95,10,0)</f>
        <v>48</v>
      </c>
      <c r="L36" s="163">
        <f>VLOOKUP(B36,Single!$C$6:$N$95,11,0)</f>
        <v>0</v>
      </c>
      <c r="M36" s="94"/>
      <c r="N36" s="122">
        <f>SUM(E36:L38)</f>
        <v>3156</v>
      </c>
      <c r="O36" s="174">
        <f>AVERAGE(E36:J38)</f>
        <v>189.25</v>
      </c>
    </row>
    <row r="37" spans="1:15" ht="15.75" customHeight="1">
      <c r="A37" s="606"/>
      <c r="B37" s="182" t="s">
        <v>244</v>
      </c>
      <c r="C37" s="182"/>
      <c r="D37" s="251">
        <f>VLOOKUP(B37,Doubles!$C$6:$N$93,3,0)</f>
        <v>0</v>
      </c>
      <c r="E37" s="95">
        <f>VLOOKUP(B37,Doubles!$C$6:$N$93,4,0)</f>
        <v>192</v>
      </c>
      <c r="F37" s="95">
        <f>VLOOKUP(B37,Doubles!$C$6:$N$93,5,0)</f>
        <v>158</v>
      </c>
      <c r="G37" s="95">
        <f>VLOOKUP(B37,Doubles!$C$6:$N$93,6,0)</f>
        <v>169</v>
      </c>
      <c r="H37" s="95">
        <f>VLOOKUP(B37,Doubles!$C$6:$N$93,7,0)</f>
        <v>192</v>
      </c>
      <c r="I37" s="95">
        <f>VLOOKUP(B37,Doubles!$C$6:$N$93,8,0)</f>
        <v>184</v>
      </c>
      <c r="J37" s="95">
        <f>VLOOKUP(B37,Doubles!$C$6:$N$93,9,0)</f>
        <v>257</v>
      </c>
      <c r="K37" s="95">
        <f>VLOOKUP(B37,Doubles!$C$6:$N$93,10,0)</f>
        <v>48</v>
      </c>
      <c r="L37" s="95">
        <f>VLOOKUP(B37,Doubles!$C$6:$N$93,11,0)</f>
        <v>0</v>
      </c>
      <c r="M37" s="95"/>
      <c r="N37" s="122">
        <f>SUM(E36:L38)</f>
        <v>3156</v>
      </c>
      <c r="O37" s="169">
        <f>AVERAGE(E36:J38)</f>
        <v>189.25</v>
      </c>
    </row>
    <row r="38" spans="1:15" ht="15.75" customHeight="1" thickBot="1">
      <c r="A38" s="607"/>
      <c r="B38" s="178" t="s">
        <v>244</v>
      </c>
      <c r="C38" s="178"/>
      <c r="D38" s="252" t="e">
        <f>VLOOKUP(B38,Teams!C123:L206,3,0)</f>
        <v>#N/A</v>
      </c>
      <c r="E38" s="158">
        <f>VLOOKUP(B38,Teams!$C$6:$L$89,4,0)</f>
        <v>227</v>
      </c>
      <c r="F38" s="158">
        <f>VLOOKUP(B38,Teams!$C$6:$L$89,5,0)</f>
        <v>194</v>
      </c>
      <c r="G38" s="158">
        <f>VLOOKUP(B38,Teams!$C$6:$L$89,6,0)</f>
        <v>183</v>
      </c>
      <c r="H38" s="158">
        <f>VLOOKUP(B38,Teams!$C$6:$L$89,7,0)</f>
        <v>210</v>
      </c>
      <c r="I38" s="158"/>
      <c r="J38" s="158"/>
      <c r="K38" s="158">
        <f>VLOOKUP(B38,Teams!$C$6:$L$89,8,0)</f>
        <v>32</v>
      </c>
      <c r="L38" s="158">
        <f>VLOOKUP(B38,Teams!$C$6:$L$89,9,0)</f>
        <v>0</v>
      </c>
      <c r="M38" s="158"/>
      <c r="N38" s="172">
        <f>SUM(E36:L38)</f>
        <v>3156</v>
      </c>
      <c r="O38" s="161">
        <f>AVERAGE(E36:J38)</f>
        <v>189.25</v>
      </c>
    </row>
    <row r="39" spans="1:15" ht="15.75" customHeight="1" thickTop="1">
      <c r="A39" s="608" t="s">
        <v>27</v>
      </c>
      <c r="B39" s="190" t="s">
        <v>174</v>
      </c>
      <c r="C39" s="185" t="str">
        <f>VLOOKUP(B39,Single!$C$6:$N$95,2,0)</f>
        <v>CZE</v>
      </c>
      <c r="D39" s="173">
        <f>VLOOKUP(B39,Single!$C$6:$N$95,3,0)</f>
        <v>6</v>
      </c>
      <c r="E39" s="173">
        <f>VLOOKUP(B39,Single!$C$6:$N$95,4,0)</f>
        <v>178</v>
      </c>
      <c r="F39" s="173">
        <f>VLOOKUP(B39,Single!$C$6:$N$95,5,0)</f>
        <v>134</v>
      </c>
      <c r="G39" s="173">
        <f>VLOOKUP(B39,Single!$C$6:$N$95,6,0)</f>
        <v>184</v>
      </c>
      <c r="H39" s="173">
        <f>VLOOKUP(B39,Single!$C$6:$N$95,7,0)</f>
        <v>221</v>
      </c>
      <c r="I39" s="173">
        <f>VLOOKUP(B39,Single!$C$6:$N$95,8,0)</f>
        <v>202</v>
      </c>
      <c r="J39" s="173">
        <f>VLOOKUP(B39,Single!$C$6:$N$95,9,0)</f>
        <v>190</v>
      </c>
      <c r="K39" s="173">
        <f>VLOOKUP(B39,Single!$C$6:$N$95,10,0)</f>
        <v>0</v>
      </c>
      <c r="L39" s="173">
        <f>VLOOKUP(B39,Single!$C$6:$N$95,11,0)</f>
        <v>36</v>
      </c>
      <c r="M39" s="257"/>
      <c r="N39" s="122">
        <f>SUM(E39:L41)</f>
        <v>3017</v>
      </c>
      <c r="O39" s="174">
        <f>AVERAGE(E39:J41)</f>
        <v>182.5625</v>
      </c>
    </row>
    <row r="40" spans="1:15" ht="15.75" customHeight="1">
      <c r="A40" s="606"/>
      <c r="B40" s="186" t="s">
        <v>174</v>
      </c>
      <c r="C40" s="176"/>
      <c r="D40" s="253">
        <f>VLOOKUP(B40,Doubles!$C$6:$N$93,3,0)</f>
        <v>6</v>
      </c>
      <c r="E40" s="95">
        <f>VLOOKUP(B40,Doubles!$C$6:$N$93,4,0)</f>
        <v>126</v>
      </c>
      <c r="F40" s="95">
        <f>VLOOKUP(B40,Doubles!$C$6:$N$93,5,0)</f>
        <v>213</v>
      </c>
      <c r="G40" s="95">
        <f>VLOOKUP(B40,Doubles!$C$6:$N$93,6,0)</f>
        <v>174</v>
      </c>
      <c r="H40" s="95">
        <f>VLOOKUP(B40,Doubles!$C$6:$N$93,7,0)</f>
        <v>222</v>
      </c>
      <c r="I40" s="95">
        <f>VLOOKUP(B40,Doubles!$C$6:$N$93,8,0)</f>
        <v>200</v>
      </c>
      <c r="J40" s="95">
        <f>VLOOKUP(B40,Doubles!$C$6:$N$93,9,0)</f>
        <v>196</v>
      </c>
      <c r="K40" s="95">
        <f>VLOOKUP(B40,Doubles!$C$6:$N$93,10,0)</f>
        <v>0</v>
      </c>
      <c r="L40" s="187">
        <f>VLOOKUP(B40,Doubles!$C$6:$N$93,11,0)</f>
        <v>36</v>
      </c>
      <c r="M40" s="187"/>
      <c r="N40" s="122">
        <f>SUM(E39:L41)</f>
        <v>3017</v>
      </c>
      <c r="O40" s="169">
        <f>AVERAGE(E39:J41)</f>
        <v>182.5625</v>
      </c>
    </row>
    <row r="41" spans="1:15" ht="15.75" customHeight="1" thickBot="1">
      <c r="A41" s="607"/>
      <c r="B41" s="188" t="s">
        <v>174</v>
      </c>
      <c r="C41" s="178"/>
      <c r="D41" s="252" t="e">
        <f>VLOOKUP(B41,Teams!C99:L182,3,0)</f>
        <v>#N/A</v>
      </c>
      <c r="E41" s="158">
        <f>VLOOKUP(B41,Teams!$C$6:$L$89,4,0)</f>
        <v>147</v>
      </c>
      <c r="F41" s="158">
        <f>VLOOKUP(B41,Teams!$C$6:$L$89,5,0)</f>
        <v>166</v>
      </c>
      <c r="G41" s="158">
        <f>VLOOKUP(B41,Teams!$C$6:$L$89,6,0)</f>
        <v>171</v>
      </c>
      <c r="H41" s="158">
        <f>VLOOKUP(B41,Teams!$C$6:$L$89,7,0)</f>
        <v>197</v>
      </c>
      <c r="I41" s="226"/>
      <c r="J41" s="179"/>
      <c r="K41" s="158">
        <f>VLOOKUP(B41,Teams!$C$6:$L$89,8,0)</f>
        <v>0</v>
      </c>
      <c r="L41" s="158">
        <f>VLOOKUP(B41,Teams!$C$6:$L$89,9,0)</f>
        <v>24</v>
      </c>
      <c r="M41" s="158"/>
      <c r="N41" s="172">
        <f>SUM(E39:L41)</f>
        <v>3017</v>
      </c>
      <c r="O41" s="161">
        <f>AVERAGE(E39:J41)</f>
        <v>182.5625</v>
      </c>
    </row>
    <row r="42" spans="1:15" ht="15.75" customHeight="1" thickTop="1">
      <c r="A42" s="608" t="s">
        <v>29</v>
      </c>
      <c r="B42" s="190" t="s">
        <v>119</v>
      </c>
      <c r="C42" s="185" t="str">
        <f>VLOOKUP(B42,Single!$C$6:$N$95,2,0)</f>
        <v>HUN</v>
      </c>
      <c r="D42" s="173">
        <f>VLOOKUP(B42,Single!$C$6:$N$95,3,0)</f>
        <v>0</v>
      </c>
      <c r="E42" s="173">
        <f>VLOOKUP(B42,Single!$C$6:$N$95,4,0)</f>
        <v>201</v>
      </c>
      <c r="F42" s="173">
        <f>VLOOKUP(B42,Single!$C$6:$N$95,5,0)</f>
        <v>178</v>
      </c>
      <c r="G42" s="173">
        <f>VLOOKUP(B42,Single!$C$6:$N$95,6,0)</f>
        <v>171</v>
      </c>
      <c r="H42" s="173">
        <f>VLOOKUP(B42,Single!$C$6:$N$95,7,0)</f>
        <v>191</v>
      </c>
      <c r="I42" s="173">
        <f>VLOOKUP(B42,Single!$C$6:$N$95,8,0)</f>
        <v>193</v>
      </c>
      <c r="J42" s="173">
        <f>VLOOKUP(B42,Single!$C$6:$N$95,9,0)</f>
        <v>221</v>
      </c>
      <c r="K42" s="173">
        <f>VLOOKUP(B42,Single!$C$6:$N$95,10,0)</f>
        <v>48</v>
      </c>
      <c r="L42" s="173">
        <f>VLOOKUP(B42,Single!$C$6:$N$95,11,0)</f>
        <v>0</v>
      </c>
      <c r="M42" s="257"/>
      <c r="N42" s="122">
        <f>SUM(E42:L44)</f>
        <v>2987</v>
      </c>
      <c r="O42" s="174">
        <f>AVERAGE(E42:J44)</f>
        <v>178.6875</v>
      </c>
    </row>
    <row r="43" spans="1:15" ht="15.75" customHeight="1">
      <c r="A43" s="606"/>
      <c r="B43" s="175" t="s">
        <v>119</v>
      </c>
      <c r="C43" s="192"/>
      <c r="D43" s="287">
        <f>VLOOKUP(B43,Doubles!$C$6:$N$93,3,0)</f>
        <v>0</v>
      </c>
      <c r="E43" s="95">
        <f>VLOOKUP(B43,Doubles!$C$6:$N$93,4,0)</f>
        <v>173</v>
      </c>
      <c r="F43" s="95">
        <f>VLOOKUP(B43,Doubles!$C$6:$N$93,5,0)</f>
        <v>175</v>
      </c>
      <c r="G43" s="95">
        <f>VLOOKUP(B43,Doubles!$C$6:$N$93,6,0)</f>
        <v>151</v>
      </c>
      <c r="H43" s="95">
        <f>VLOOKUP(B43,Doubles!$C$6:$N$93,7,0)</f>
        <v>212</v>
      </c>
      <c r="I43" s="95">
        <f>VLOOKUP(B43,Doubles!$C$6:$N$93,8,0)</f>
        <v>188</v>
      </c>
      <c r="J43" s="95">
        <f>VLOOKUP(B43,Doubles!$C$6:$N$93,9,0)</f>
        <v>153</v>
      </c>
      <c r="K43" s="95">
        <f>VLOOKUP(B43,Doubles!$C$6:$N$93,10,0)</f>
        <v>48</v>
      </c>
      <c r="L43" s="95">
        <f>VLOOKUP(B43,Doubles!$C$6:$N$93,11,0)</f>
        <v>0</v>
      </c>
      <c r="M43" s="95"/>
      <c r="N43" s="122">
        <f>SUM(E42:L44)</f>
        <v>2987</v>
      </c>
      <c r="O43" s="169">
        <f>AVERAGE(E42:J44)</f>
        <v>178.6875</v>
      </c>
    </row>
    <row r="44" spans="1:15" ht="15.75" customHeight="1" thickBot="1">
      <c r="A44" s="607"/>
      <c r="B44" s="178" t="s">
        <v>119</v>
      </c>
      <c r="C44" s="178"/>
      <c r="D44" s="252">
        <f>VLOOKUP(B44,Teams!C30:L113,3,0)</f>
        <v>0</v>
      </c>
      <c r="E44" s="158">
        <f>VLOOKUP(B44,Teams!$C$6:$L$89,4,0)</f>
        <v>144</v>
      </c>
      <c r="F44" s="158">
        <f>VLOOKUP(B44,Teams!$C$6:$L$89,5,0)</f>
        <v>170</v>
      </c>
      <c r="G44" s="158">
        <f>VLOOKUP(B44,Teams!$C$6:$L$89,6,0)</f>
        <v>149</v>
      </c>
      <c r="H44" s="158">
        <f>VLOOKUP(B44,Teams!$C$6:$L$89,7,0)</f>
        <v>189</v>
      </c>
      <c r="I44" s="179"/>
      <c r="J44" s="179"/>
      <c r="K44" s="158">
        <f>VLOOKUP(B44,Teams!$C$6:$L$89,8,0)</f>
        <v>32</v>
      </c>
      <c r="L44" s="158">
        <f>VLOOKUP(B44,Teams!$C$6:$L$89,9,0)</f>
        <v>0</v>
      </c>
      <c r="M44" s="158"/>
      <c r="N44" s="172">
        <f>SUM(E42:L44)</f>
        <v>2987</v>
      </c>
      <c r="O44" s="161">
        <f>AVERAGE(E42:J44)</f>
        <v>178.6875</v>
      </c>
    </row>
    <row r="45" spans="1:15" ht="15.75" customHeight="1" thickTop="1">
      <c r="A45" s="608" t="s">
        <v>30</v>
      </c>
      <c r="B45" s="193" t="s">
        <v>180</v>
      </c>
      <c r="C45" s="181" t="str">
        <f>VLOOKUP(B45,Single!$C$6:$N$95,2,0)</f>
        <v>HUN</v>
      </c>
      <c r="D45" s="163">
        <f>VLOOKUP(B45,Single!$C$6:$N$95,3,0)</f>
        <v>3</v>
      </c>
      <c r="E45" s="163">
        <f>VLOOKUP(B45,Single!$C$6:$N$95,4,0)</f>
        <v>170</v>
      </c>
      <c r="F45" s="163">
        <f>VLOOKUP(B45,Single!$C$6:$N$95,5,0)</f>
        <v>193</v>
      </c>
      <c r="G45" s="163">
        <f>VLOOKUP(B45,Single!$C$6:$N$95,6,0)</f>
        <v>203</v>
      </c>
      <c r="H45" s="163">
        <f>VLOOKUP(B45,Single!$C$6:$N$95,7,0)</f>
        <v>192</v>
      </c>
      <c r="I45" s="163">
        <f>VLOOKUP(B45,Single!$C$6:$N$95,8,0)</f>
        <v>194</v>
      </c>
      <c r="J45" s="163">
        <f>VLOOKUP(B45,Single!$C$6:$N$95,9,0)</f>
        <v>164</v>
      </c>
      <c r="K45" s="163">
        <f>VLOOKUP(B45,Single!$C$6:$N$95,10,0)</f>
        <v>0</v>
      </c>
      <c r="L45" s="163">
        <f>VLOOKUP(B45,Single!$C$6:$N$95,11,0)</f>
        <v>18</v>
      </c>
      <c r="M45" s="94"/>
      <c r="N45" s="122">
        <f>SUM(E45:L47)</f>
        <v>2998</v>
      </c>
      <c r="O45" s="174">
        <f>AVERAGE(E45:J47)</f>
        <v>184.375</v>
      </c>
    </row>
    <row r="46" spans="1:15" ht="15.75" customHeight="1">
      <c r="A46" s="606"/>
      <c r="B46" s="170" t="s">
        <v>180</v>
      </c>
      <c r="C46" s="182"/>
      <c r="D46" s="251">
        <f>VLOOKUP(B46,Doubles!$C$6:$N$93,3,0)</f>
        <v>3</v>
      </c>
      <c r="E46" s="95">
        <f>VLOOKUP(B46,Doubles!$C$6:$N$93,4,0)</f>
        <v>186</v>
      </c>
      <c r="F46" s="95">
        <f>VLOOKUP(B46,Doubles!$C$6:$N$93,5,0)</f>
        <v>183</v>
      </c>
      <c r="G46" s="95">
        <f>VLOOKUP(B46,Doubles!$C$6:$N$93,6,0)</f>
        <v>169</v>
      </c>
      <c r="H46" s="95">
        <f>VLOOKUP(B46,Doubles!$C$6:$N$93,7,0)</f>
        <v>200</v>
      </c>
      <c r="I46" s="95">
        <f>VLOOKUP(B46,Doubles!$C$6:$N$93,8,0)</f>
        <v>187</v>
      </c>
      <c r="J46" s="95">
        <f>VLOOKUP(B46,Doubles!$C$6:$N$93,9,0)</f>
        <v>178</v>
      </c>
      <c r="K46" s="95">
        <f>VLOOKUP(B46,Doubles!$C$6:$N$93,10,0)</f>
        <v>0</v>
      </c>
      <c r="L46" s="95">
        <f>VLOOKUP(B46,Doubles!$C$6:$N$93,11,0)</f>
        <v>18</v>
      </c>
      <c r="M46" s="95"/>
      <c r="N46" s="122">
        <f>SUM(E45:L47)</f>
        <v>2998</v>
      </c>
      <c r="O46" s="169">
        <f>AVERAGE(E45:J47)</f>
        <v>184.375</v>
      </c>
    </row>
    <row r="47" spans="1:15" ht="15.75" customHeight="1" thickBot="1">
      <c r="A47" s="607"/>
      <c r="B47" s="183" t="s">
        <v>180</v>
      </c>
      <c r="C47" s="178"/>
      <c r="D47" s="252" t="e">
        <f>VLOOKUP(B47,Teams!C69:L152,3,0)</f>
        <v>#N/A</v>
      </c>
      <c r="E47" s="158">
        <f>VLOOKUP(B47,Teams!$C$6:$L$89,4,0)</f>
        <v>182</v>
      </c>
      <c r="F47" s="158">
        <f>VLOOKUP(B47,Teams!$C$6:$L$89,5,0)</f>
        <v>192</v>
      </c>
      <c r="G47" s="158">
        <f>VLOOKUP(B47,Teams!$C$6:$L$89,6,0)</f>
        <v>180</v>
      </c>
      <c r="H47" s="158">
        <f>VLOOKUP(B47,Teams!$C$6:$L$89,7,0)</f>
        <v>177</v>
      </c>
      <c r="I47" s="158"/>
      <c r="J47" s="158"/>
      <c r="K47" s="158">
        <f>VLOOKUP(B47,Teams!$C$6:$L$89,8,0)</f>
        <v>0</v>
      </c>
      <c r="L47" s="158">
        <f>VLOOKUP(B47,Teams!$C$6:$L$89,9,0)</f>
        <v>12</v>
      </c>
      <c r="M47" s="158"/>
      <c r="N47" s="172">
        <f>SUM(E45:L47)</f>
        <v>2998</v>
      </c>
      <c r="O47" s="161">
        <f>AVERAGE(E45:J47)</f>
        <v>184.375</v>
      </c>
    </row>
    <row r="48" spans="1:15" ht="15.75" customHeight="1" thickTop="1">
      <c r="A48" s="608" t="s">
        <v>31</v>
      </c>
      <c r="B48" s="193" t="s">
        <v>232</v>
      </c>
      <c r="C48" s="181" t="str">
        <f>VLOOKUP(B48,Single!$C$6:$N$95,2,0)</f>
        <v>SVK</v>
      </c>
      <c r="D48" s="163">
        <f>VLOOKUP(B48,Single!$C$6:$N$95,3,0)</f>
        <v>3</v>
      </c>
      <c r="E48" s="163">
        <f>VLOOKUP(B48,Single!$C$6:$N$95,4,0)</f>
        <v>157</v>
      </c>
      <c r="F48" s="163">
        <f>VLOOKUP(B48,Single!$C$6:$N$95,5,0)</f>
        <v>211</v>
      </c>
      <c r="G48" s="163">
        <f>VLOOKUP(B48,Single!$C$6:$N$95,6,0)</f>
        <v>177</v>
      </c>
      <c r="H48" s="163">
        <f>VLOOKUP(B48,Single!$C$6:$N$95,7,0)</f>
        <v>157</v>
      </c>
      <c r="I48" s="163">
        <f>VLOOKUP(B48,Single!$C$6:$N$95,8,0)</f>
        <v>153</v>
      </c>
      <c r="J48" s="163">
        <f>VLOOKUP(B48,Single!$C$6:$N$95,9,0)</f>
        <v>165</v>
      </c>
      <c r="K48" s="163">
        <f>VLOOKUP(B48,Single!$C$6:$N$95,10,0)</f>
        <v>48</v>
      </c>
      <c r="L48" s="163">
        <f>VLOOKUP(B48,Single!$C$6:$N$95,11,0)</f>
        <v>18</v>
      </c>
      <c r="M48" s="94"/>
      <c r="N48" s="122">
        <f>SUM(E48:L50)</f>
        <v>2969</v>
      </c>
      <c r="O48" s="174">
        <f>AVERAGE(E48:J50)</f>
        <v>174.5625</v>
      </c>
    </row>
    <row r="49" spans="1:15" ht="15.75" customHeight="1">
      <c r="A49" s="606"/>
      <c r="B49" s="170" t="s">
        <v>232</v>
      </c>
      <c r="C49" s="182"/>
      <c r="D49" s="251">
        <f>VLOOKUP(B49,Doubles!$C$6:$N$93,3,0)</f>
        <v>3</v>
      </c>
      <c r="E49" s="95">
        <f>VLOOKUP(B49,Doubles!$C$6:$N$93,4,0)</f>
        <v>165</v>
      </c>
      <c r="F49" s="95">
        <f>VLOOKUP(B49,Doubles!$C$6:$N$93,5,0)</f>
        <v>176</v>
      </c>
      <c r="G49" s="95">
        <f>VLOOKUP(B49,Doubles!$C$6:$N$93,6,0)</f>
        <v>212</v>
      </c>
      <c r="H49" s="95">
        <f>VLOOKUP(B49,Doubles!$C$6:$N$93,7,0)</f>
        <v>208</v>
      </c>
      <c r="I49" s="95">
        <f>VLOOKUP(B49,Doubles!$C$6:$N$93,8,0)</f>
        <v>135</v>
      </c>
      <c r="J49" s="95">
        <f>VLOOKUP(B49,Doubles!$C$6:$N$93,9,0)</f>
        <v>173</v>
      </c>
      <c r="K49" s="95">
        <f>VLOOKUP(B49,Doubles!$C$6:$N$93,10,0)</f>
        <v>48</v>
      </c>
      <c r="L49" s="95">
        <f>VLOOKUP(B49,Doubles!$C$6:$N$93,11,0)</f>
        <v>18</v>
      </c>
      <c r="M49" s="95"/>
      <c r="N49" s="122">
        <f>SUM(E48:L50)</f>
        <v>2969</v>
      </c>
      <c r="O49" s="169">
        <f>AVERAGE(E48:J50)</f>
        <v>174.5625</v>
      </c>
    </row>
    <row r="50" spans="1:15" ht="15.75" customHeight="1" thickBot="1">
      <c r="A50" s="607"/>
      <c r="B50" s="178" t="s">
        <v>232</v>
      </c>
      <c r="C50" s="178"/>
      <c r="D50" s="252" t="e">
        <f>VLOOKUP(B50,Teams!C54:L137,3,0)</f>
        <v>#N/A</v>
      </c>
      <c r="E50" s="158">
        <f>VLOOKUP(B50,Teams!$C$6:$L$89,4,0)</f>
        <v>152</v>
      </c>
      <c r="F50" s="158">
        <f>VLOOKUP(B50,Teams!$C$6:$L$89,5,0)</f>
        <v>182</v>
      </c>
      <c r="G50" s="158">
        <f>VLOOKUP(B50,Teams!$C$6:$L$89,6,0)</f>
        <v>200</v>
      </c>
      <c r="H50" s="158">
        <f>VLOOKUP(B50,Teams!$C$6:$L$89,7,0)</f>
        <v>170</v>
      </c>
      <c r="I50" s="158"/>
      <c r="J50" s="158"/>
      <c r="K50" s="158">
        <f>VLOOKUP(B50,Teams!$C$6:$L$89,8,0)</f>
        <v>32</v>
      </c>
      <c r="L50" s="158">
        <f>VLOOKUP(B50,Teams!$C$6:$L$89,9,0)</f>
        <v>12</v>
      </c>
      <c r="M50" s="158"/>
      <c r="N50" s="172">
        <f>SUM(E48:L50)</f>
        <v>2969</v>
      </c>
      <c r="O50" s="161">
        <f>AVERAGE(E48:J50)</f>
        <v>174.5625</v>
      </c>
    </row>
    <row r="51" spans="1:15" ht="15.75" customHeight="1" thickTop="1">
      <c r="A51" s="608" t="s">
        <v>32</v>
      </c>
      <c r="B51" s="193" t="s">
        <v>247</v>
      </c>
      <c r="C51" s="162" t="str">
        <f>VLOOKUP(B51,Single!$C$6:$N$95,2,0)</f>
        <v>HUN</v>
      </c>
      <c r="D51" s="163">
        <f>VLOOKUP(B51,Single!$C$6:$N$95,3,0)</f>
        <v>6</v>
      </c>
      <c r="E51" s="163">
        <f>VLOOKUP(B51,Single!$C$6:$N$95,4,0)</f>
        <v>217</v>
      </c>
      <c r="F51" s="163">
        <f>VLOOKUP(B51,Single!$C$6:$N$95,5,0)</f>
        <v>165</v>
      </c>
      <c r="G51" s="163">
        <f>VLOOKUP(B51,Single!$C$6:$N$95,6,0)</f>
        <v>190</v>
      </c>
      <c r="H51" s="163">
        <f>VLOOKUP(B51,Single!$C$6:$N$95,7,0)</f>
        <v>157</v>
      </c>
      <c r="I51" s="163">
        <f>VLOOKUP(B51,Single!$C$6:$N$95,8,0)</f>
        <v>173</v>
      </c>
      <c r="J51" s="163">
        <f>VLOOKUP(B51,Single!$C$6:$N$95,9,0)</f>
        <v>188</v>
      </c>
      <c r="K51" s="163">
        <f>VLOOKUP(B51,Single!$C$6:$N$95,10,0)</f>
        <v>0</v>
      </c>
      <c r="L51" s="163">
        <f>VLOOKUP(B51,Single!$C$6:$N$95,11,0)</f>
        <v>36</v>
      </c>
      <c r="M51" s="94"/>
      <c r="N51" s="122">
        <f>SUM(E51:L53)</f>
        <v>2952</v>
      </c>
      <c r="O51" s="174">
        <f>AVERAGE(E51:J53)</f>
        <v>178.5</v>
      </c>
    </row>
    <row r="52" spans="1:15" ht="15.75" customHeight="1">
      <c r="A52" s="606"/>
      <c r="B52" s="170" t="s">
        <v>247</v>
      </c>
      <c r="C52" s="182"/>
      <c r="D52" s="251">
        <f>VLOOKUP(B52,Doubles!$C$6:$N$93,3,0)</f>
        <v>6</v>
      </c>
      <c r="E52" s="95">
        <f>VLOOKUP(B52,Doubles!$C$6:$N$93,4,0)</f>
        <v>176</v>
      </c>
      <c r="F52" s="95">
        <f>VLOOKUP(B52,Doubles!$C$6:$N$93,5,0)</f>
        <v>154</v>
      </c>
      <c r="G52" s="95">
        <f>VLOOKUP(B52,Doubles!$C$6:$N$93,6,0)</f>
        <v>186</v>
      </c>
      <c r="H52" s="95">
        <f>VLOOKUP(B52,Doubles!$C$6:$N$93,7,0)</f>
        <v>165</v>
      </c>
      <c r="I52" s="95">
        <f>VLOOKUP(B52,Doubles!$C$6:$N$93,8,0)</f>
        <v>182</v>
      </c>
      <c r="J52" s="95">
        <f>VLOOKUP(B52,Doubles!$C$6:$N$93,9,0)</f>
        <v>202</v>
      </c>
      <c r="K52" s="95">
        <f>VLOOKUP(B52,Doubles!$C$6:$N$93,10,0)</f>
        <v>0</v>
      </c>
      <c r="L52" s="95">
        <f>VLOOKUP(B52,Doubles!$C$6:$N$93,11,0)</f>
        <v>36</v>
      </c>
      <c r="M52" s="95"/>
      <c r="N52" s="122">
        <f>SUM(E51:L53)</f>
        <v>2952</v>
      </c>
      <c r="O52" s="169">
        <f>AVERAGE(E51:J53)</f>
        <v>178.5</v>
      </c>
    </row>
    <row r="53" spans="1:15" ht="15.75" customHeight="1" thickBot="1">
      <c r="A53" s="607"/>
      <c r="B53" s="178" t="s">
        <v>247</v>
      </c>
      <c r="C53" s="178"/>
      <c r="D53" s="252" t="e">
        <f>VLOOKUP(B53,Teams!C153:L236,3,0)</f>
        <v>#N/A</v>
      </c>
      <c r="E53" s="158">
        <f>VLOOKUP(B53,Teams!$C$6:$L$89,4,0)</f>
        <v>170</v>
      </c>
      <c r="F53" s="158">
        <f>VLOOKUP(B53,Teams!$C$6:$L$89,5,0)</f>
        <v>166</v>
      </c>
      <c r="G53" s="158">
        <f>VLOOKUP(B53,Teams!$C$6:$L$89,6,0)</f>
        <v>151</v>
      </c>
      <c r="H53" s="158">
        <f>VLOOKUP(B53,Teams!$C$6:$L$89,7,0)</f>
        <v>214</v>
      </c>
      <c r="I53" s="158"/>
      <c r="J53" s="158"/>
      <c r="K53" s="158">
        <f>VLOOKUP(B53,Teams!$C$6:$L$89,8,0)</f>
        <v>0</v>
      </c>
      <c r="L53" s="158">
        <f>VLOOKUP(B53,Teams!$C$6:$L$89,9,0)</f>
        <v>24</v>
      </c>
      <c r="M53" s="158"/>
      <c r="N53" s="172">
        <f>SUM(E51:L53)</f>
        <v>2952</v>
      </c>
      <c r="O53" s="161">
        <f>AVERAGE(E51:J53)</f>
        <v>178.5</v>
      </c>
    </row>
    <row r="54" spans="1:15" ht="15.75" customHeight="1" thickTop="1">
      <c r="A54" s="608" t="s">
        <v>33</v>
      </c>
      <c r="B54" s="190" t="s">
        <v>162</v>
      </c>
      <c r="C54" s="185" t="str">
        <f>VLOOKUP(B54,Single!$C$6:$N$95,2,0)</f>
        <v>HUN</v>
      </c>
      <c r="D54" s="173">
        <f>VLOOKUP(B54,Single!$C$6:$N$95,3,0)</f>
        <v>5</v>
      </c>
      <c r="E54" s="163">
        <f>VLOOKUP(B54,Single!$C$6:$N$95,4,0)</f>
        <v>196</v>
      </c>
      <c r="F54" s="163">
        <f>VLOOKUP(B54,Single!$C$6:$N$95,5,0)</f>
        <v>180</v>
      </c>
      <c r="G54" s="163">
        <f>VLOOKUP(B54,Single!$C$6:$N$95,6,0)</f>
        <v>194</v>
      </c>
      <c r="H54" s="163">
        <f>VLOOKUP(B54,Single!$C$6:$N$95,7,0)</f>
        <v>196</v>
      </c>
      <c r="I54" s="163">
        <f>VLOOKUP(B54,Single!$C$6:$N$95,8,0)</f>
        <v>159</v>
      </c>
      <c r="J54" s="163">
        <f>VLOOKUP(B54,Single!$C$6:$N$95,9,0)</f>
        <v>169</v>
      </c>
      <c r="K54" s="163">
        <f>VLOOKUP(B54,Single!$C$6:$N$95,10,0)</f>
        <v>0</v>
      </c>
      <c r="L54" s="163">
        <f>VLOOKUP(B54,Single!$C$6:$N$95,11,0)</f>
        <v>30</v>
      </c>
      <c r="M54" s="94"/>
      <c r="N54" s="122">
        <f>SUM(E54:L56)</f>
        <v>2956</v>
      </c>
      <c r="O54" s="174">
        <f>AVERAGE(E54:J56)</f>
        <v>179.75</v>
      </c>
    </row>
    <row r="55" spans="1:15" ht="15.75" customHeight="1">
      <c r="A55" s="606"/>
      <c r="B55" s="175" t="s">
        <v>162</v>
      </c>
      <c r="C55" s="176"/>
      <c r="D55" s="253">
        <f>VLOOKUP(B55,Doubles!$C$6:$N$93,3,0)</f>
        <v>5</v>
      </c>
      <c r="E55" s="95">
        <f>VLOOKUP(B55,Doubles!$C$6:$N$93,4,0)</f>
        <v>180</v>
      </c>
      <c r="F55" s="95">
        <f>VLOOKUP(B55,Doubles!$C$6:$N$93,5,0)</f>
        <v>190</v>
      </c>
      <c r="G55" s="95">
        <f>VLOOKUP(B55,Doubles!$C$6:$N$93,6,0)</f>
        <v>168</v>
      </c>
      <c r="H55" s="95">
        <f>VLOOKUP(B55,Doubles!$C$6:$N$93,7,0)</f>
        <v>160</v>
      </c>
      <c r="I55" s="95">
        <f>VLOOKUP(B55,Doubles!$C$6:$N$93,8,0)</f>
        <v>183</v>
      </c>
      <c r="J55" s="95">
        <f>VLOOKUP(B55,Doubles!$C$6:$N$93,9,0)</f>
        <v>182</v>
      </c>
      <c r="K55" s="95">
        <f>VLOOKUP(B55,Doubles!$C$6:$N$93,10,0)</f>
        <v>0</v>
      </c>
      <c r="L55" s="95">
        <f>VLOOKUP(B55,Doubles!$C$6:$N$93,11,0)</f>
        <v>30</v>
      </c>
      <c r="M55" s="95"/>
      <c r="N55" s="122">
        <f>SUM(E54:L56)</f>
        <v>2956</v>
      </c>
      <c r="O55" s="169">
        <f>AVERAGE(E54:J56)</f>
        <v>179.75</v>
      </c>
    </row>
    <row r="56" spans="1:15" ht="15.75" customHeight="1" thickBot="1">
      <c r="A56" s="607"/>
      <c r="B56" s="178" t="s">
        <v>162</v>
      </c>
      <c r="C56" s="178"/>
      <c r="D56" s="252" t="e">
        <f>VLOOKUP(B56,Teams!C132:L215,3,0)</f>
        <v>#N/A</v>
      </c>
      <c r="E56" s="158">
        <f>VLOOKUP(B56,Teams!$C$6:$L$89,4,0)</f>
        <v>181</v>
      </c>
      <c r="F56" s="158">
        <f>VLOOKUP(B56,Teams!$C$6:$L$89,5,0)</f>
        <v>213</v>
      </c>
      <c r="G56" s="158">
        <f>VLOOKUP(B56,Teams!$C$6:$L$89,6,0)</f>
        <v>170</v>
      </c>
      <c r="H56" s="158">
        <f>VLOOKUP(B56,Teams!$C$6:$L$89,7,0)</f>
        <v>155</v>
      </c>
      <c r="I56" s="179"/>
      <c r="J56" s="179"/>
      <c r="K56" s="158">
        <f>VLOOKUP(B56,Teams!$C$6:$L$89,8,0)</f>
        <v>0</v>
      </c>
      <c r="L56" s="158">
        <f>VLOOKUP(B56,Teams!$C$6:$L$89,9,0)</f>
        <v>20</v>
      </c>
      <c r="M56" s="158"/>
      <c r="N56" s="172">
        <f>SUM(E54:L56)</f>
        <v>2956</v>
      </c>
      <c r="O56" s="161">
        <f>AVERAGE(E54:J56)</f>
        <v>179.75</v>
      </c>
    </row>
    <row r="57" spans="1:15" ht="15.75" customHeight="1" thickTop="1">
      <c r="A57" s="608" t="s">
        <v>34</v>
      </c>
      <c r="B57" s="270" t="s">
        <v>241</v>
      </c>
      <c r="C57" s="162" t="str">
        <f>VLOOKUP(B57,Single!$C$6:$N$95,2,0)</f>
        <v>HUN</v>
      </c>
      <c r="D57" s="163">
        <f>VLOOKUP(B57,Single!$C$6:$N$95,3,0)</f>
        <v>2</v>
      </c>
      <c r="E57" s="163">
        <f>VLOOKUP(B57,Single!$C$6:$N$95,4,0)</f>
        <v>178</v>
      </c>
      <c r="F57" s="163">
        <f>VLOOKUP(B57,Single!$C$6:$N$95,5,0)</f>
        <v>150</v>
      </c>
      <c r="G57" s="163">
        <f>VLOOKUP(B57,Single!$C$6:$N$95,6,0)</f>
        <v>190</v>
      </c>
      <c r="H57" s="163">
        <f>VLOOKUP(B57,Single!$C$6:$N$95,7,0)</f>
        <v>180</v>
      </c>
      <c r="I57" s="163">
        <f>VLOOKUP(B57,Single!$C$6:$N$95,8,0)</f>
        <v>191</v>
      </c>
      <c r="J57" s="163">
        <f>VLOOKUP(B57,Single!$C$6:$N$95,9,0)</f>
        <v>162</v>
      </c>
      <c r="K57" s="163">
        <f>VLOOKUP(B57,Single!$C$6:$N$95,10,0)</f>
        <v>0</v>
      </c>
      <c r="L57" s="163">
        <f>VLOOKUP(B57,Single!$C$6:$N$95,11,0)</f>
        <v>12</v>
      </c>
      <c r="M57" s="94"/>
      <c r="N57" s="122">
        <f>SUM(E57:L59)</f>
        <v>2946</v>
      </c>
      <c r="O57" s="174">
        <f>AVERAGE(E57:J59)</f>
        <v>182.125</v>
      </c>
    </row>
    <row r="58" spans="1:15" ht="15.75" customHeight="1">
      <c r="A58" s="606"/>
      <c r="B58" s="182" t="s">
        <v>241</v>
      </c>
      <c r="C58" s="182"/>
      <c r="D58" s="251">
        <f>VLOOKUP(B58,Doubles!$C$6:$N$93,3,0)</f>
        <v>2</v>
      </c>
      <c r="E58" s="95">
        <f>VLOOKUP(B58,Doubles!$C$6:$N$93,4,0)</f>
        <v>195</v>
      </c>
      <c r="F58" s="95">
        <f>VLOOKUP(B58,Doubles!$C$6:$N$93,5,0)</f>
        <v>159</v>
      </c>
      <c r="G58" s="95">
        <f>VLOOKUP(B58,Doubles!$C$6:$N$93,6,0)</f>
        <v>167</v>
      </c>
      <c r="H58" s="95">
        <f>VLOOKUP(B58,Doubles!$C$6:$N$93,7,0)</f>
        <v>181</v>
      </c>
      <c r="I58" s="95">
        <f>VLOOKUP(B58,Doubles!$C$6:$N$93,8,0)</f>
        <v>211</v>
      </c>
      <c r="J58" s="95">
        <f>VLOOKUP(B58,Doubles!$C$6:$N$93,9,0)</f>
        <v>210</v>
      </c>
      <c r="K58" s="95">
        <f>VLOOKUP(B58,Doubles!$C$6:$N$93,10,0)</f>
        <v>0</v>
      </c>
      <c r="L58" s="95">
        <f>VLOOKUP(B58,Doubles!$C$6:$N$93,11,0)</f>
        <v>12</v>
      </c>
      <c r="M58" s="95"/>
      <c r="N58" s="122">
        <f>SUM(E57:L59)</f>
        <v>2946</v>
      </c>
      <c r="O58" s="169">
        <f>AVERAGE(E57:J59)</f>
        <v>182.125</v>
      </c>
    </row>
    <row r="59" spans="1:15" ht="15.75" customHeight="1" thickBot="1">
      <c r="A59" s="607"/>
      <c r="B59" s="178" t="s">
        <v>241</v>
      </c>
      <c r="C59" s="178"/>
      <c r="D59" s="252" t="e">
        <f>VLOOKUP(B59,Teams!C93:L176,3,0)</f>
        <v>#N/A</v>
      </c>
      <c r="E59" s="158">
        <f>VLOOKUP(B59,Teams!$C$6:$L$89,4,0)</f>
        <v>221</v>
      </c>
      <c r="F59" s="158">
        <f>VLOOKUP(B59,Teams!$C$6:$L$89,5,0)</f>
        <v>193</v>
      </c>
      <c r="G59" s="158">
        <f>VLOOKUP(B59,Teams!$C$6:$L$89,6,0)</f>
        <v>165</v>
      </c>
      <c r="H59" s="158">
        <f>VLOOKUP(B59,Teams!$C$6:$L$89,7,0)</f>
        <v>161</v>
      </c>
      <c r="I59" s="158"/>
      <c r="J59" s="158"/>
      <c r="K59" s="158">
        <f>VLOOKUP(B59,Teams!$C$6:$L$89,8,0)</f>
        <v>0</v>
      </c>
      <c r="L59" s="158">
        <f>VLOOKUP(B59,Teams!$C$6:$L$89,9,0)</f>
        <v>8</v>
      </c>
      <c r="M59" s="158"/>
      <c r="N59" s="172">
        <f>SUM(E57:L59)</f>
        <v>2946</v>
      </c>
      <c r="O59" s="161">
        <f>AVERAGE(E57:J59)</f>
        <v>182.125</v>
      </c>
    </row>
    <row r="60" spans="1:15" ht="15.75" customHeight="1" thickTop="1">
      <c r="A60" s="608" t="s">
        <v>35</v>
      </c>
      <c r="B60" s="318" t="s">
        <v>248</v>
      </c>
      <c r="C60" s="162" t="str">
        <f>VLOOKUP(B60,Single!$C$6:$N$95,2,0)</f>
        <v>AUT</v>
      </c>
      <c r="D60" s="163">
        <f>VLOOKUP(B60,Single!$C$6:$N$95,3,0)</f>
        <v>2</v>
      </c>
      <c r="E60" s="163">
        <f>VLOOKUP(B60,Single!$C$6:$N$95,4,0)</f>
        <v>204</v>
      </c>
      <c r="F60" s="163">
        <f>VLOOKUP(B60,Single!$C$6:$N$95,5,0)</f>
        <v>176</v>
      </c>
      <c r="G60" s="163">
        <f>VLOOKUP(B60,Single!$C$6:$N$95,6,0)</f>
        <v>207</v>
      </c>
      <c r="H60" s="163">
        <f>VLOOKUP(B60,Single!$C$6:$N$95,7,0)</f>
        <v>168</v>
      </c>
      <c r="I60" s="163">
        <f>VLOOKUP(B60,Single!$C$6:$N$95,8,0)</f>
        <v>167</v>
      </c>
      <c r="J60" s="163">
        <f>VLOOKUP(B60,Single!$C$6:$N$95,9,0)</f>
        <v>187</v>
      </c>
      <c r="K60" s="163">
        <f>VLOOKUP(B60,Single!$C$6:$N$95,10,0)</f>
        <v>0</v>
      </c>
      <c r="L60" s="163">
        <f>VLOOKUP(B60,Single!$C$6:$N$95,11,0)</f>
        <v>12</v>
      </c>
      <c r="M60" s="94"/>
      <c r="N60" s="122">
        <f>SUM(E60:L62)</f>
        <v>2984</v>
      </c>
      <c r="O60" s="174">
        <f>AVERAGE(E60:J62)</f>
        <v>184.5</v>
      </c>
    </row>
    <row r="61" spans="1:15" ht="15.75" customHeight="1">
      <c r="A61" s="606"/>
      <c r="B61" s="170" t="s">
        <v>248</v>
      </c>
      <c r="C61" s="182"/>
      <c r="D61" s="251">
        <f>VLOOKUP(B61,Doubles!$C$6:$N$93,3,0)</f>
        <v>2</v>
      </c>
      <c r="E61" s="95">
        <f>VLOOKUP(B61,Doubles!$C$6:$N$93,4,0)</f>
        <v>177</v>
      </c>
      <c r="F61" s="95">
        <f>VLOOKUP(B61,Doubles!$C$6:$N$93,5,0)</f>
        <v>221</v>
      </c>
      <c r="G61" s="95">
        <f>VLOOKUP(B61,Doubles!$C$6:$N$93,6,0)</f>
        <v>166</v>
      </c>
      <c r="H61" s="95">
        <f>VLOOKUP(B61,Doubles!$C$6:$N$93,7,0)</f>
        <v>189</v>
      </c>
      <c r="I61" s="95">
        <f>VLOOKUP(B61,Doubles!$C$6:$N$93,8,0)</f>
        <v>182</v>
      </c>
      <c r="J61" s="95">
        <f>VLOOKUP(B61,Doubles!$C$6:$N$93,9,0)</f>
        <v>129</v>
      </c>
      <c r="K61" s="95">
        <f>VLOOKUP(B61,Doubles!$C$6:$N$93,10,0)</f>
        <v>0</v>
      </c>
      <c r="L61" s="95">
        <f>VLOOKUP(B61,Doubles!$C$6:$N$93,11,0)</f>
        <v>12</v>
      </c>
      <c r="M61" s="95"/>
      <c r="N61" s="122">
        <f>SUM(E60:L62)</f>
        <v>2984</v>
      </c>
      <c r="O61" s="169">
        <f>AVERAGE(E60:J62)</f>
        <v>184.5</v>
      </c>
    </row>
    <row r="62" spans="1:15" ht="15.75" customHeight="1" thickBot="1">
      <c r="A62" s="607"/>
      <c r="B62" s="178" t="s">
        <v>248</v>
      </c>
      <c r="C62" s="178"/>
      <c r="D62" s="252" t="e">
        <f>VLOOKUP(B62,Teams!C156:L239,3,0)</f>
        <v>#N/A</v>
      </c>
      <c r="E62" s="158">
        <f>VLOOKUP(B62,Teams!$C$6:$L$89,4,0)</f>
        <v>206</v>
      </c>
      <c r="F62" s="158">
        <f>VLOOKUP(B62,Teams!$C$6:$L$89,5,0)</f>
        <v>169</v>
      </c>
      <c r="G62" s="158">
        <f>VLOOKUP(B62,Teams!$C$6:$L$89,6,0)</f>
        <v>202</v>
      </c>
      <c r="H62" s="158">
        <f>VLOOKUP(B62,Teams!$C$6:$L$89,7,0)</f>
        <v>202</v>
      </c>
      <c r="I62" s="158"/>
      <c r="J62" s="158"/>
      <c r="K62" s="158">
        <f>VLOOKUP(B62,Teams!$C$6:$L$89,8,0)</f>
        <v>0</v>
      </c>
      <c r="L62" s="158">
        <f>VLOOKUP(B62,Teams!$C$6:$L$89,9,0)</f>
        <v>8</v>
      </c>
      <c r="M62" s="158"/>
      <c r="N62" s="172">
        <f>SUM(E60:L62)</f>
        <v>2984</v>
      </c>
      <c r="O62" s="161">
        <f>AVERAGE(E60:J62)</f>
        <v>184.5</v>
      </c>
    </row>
    <row r="63" spans="1:15" ht="15.75" customHeight="1" thickTop="1">
      <c r="A63" s="608" t="s">
        <v>36</v>
      </c>
      <c r="B63" s="270" t="s">
        <v>113</v>
      </c>
      <c r="C63" s="185" t="str">
        <f>VLOOKUP(B63,Single!$C$6:$N$95,2,0)</f>
        <v>HUN</v>
      </c>
      <c r="D63" s="173">
        <f>VLOOKUP(B63,Single!$C$6:$N$95,3,0)</f>
        <v>2</v>
      </c>
      <c r="E63" s="173">
        <f>VLOOKUP(B63,Single!$C$6:$N$95,4,0)</f>
        <v>212</v>
      </c>
      <c r="F63" s="173">
        <f>VLOOKUP(B63,Single!$C$6:$N$95,5,0)</f>
        <v>157</v>
      </c>
      <c r="G63" s="173">
        <f>VLOOKUP(B63,Single!$C$6:$N$95,6,0)</f>
        <v>155</v>
      </c>
      <c r="H63" s="173">
        <f>VLOOKUP(B63,Single!$C$6:$N$95,7,0)</f>
        <v>181</v>
      </c>
      <c r="I63" s="173">
        <f>VLOOKUP(B63,Single!$C$6:$N$95,8,0)</f>
        <v>190</v>
      </c>
      <c r="J63" s="173">
        <f>VLOOKUP(B63,Single!$C$6:$N$95,9,0)</f>
        <v>190</v>
      </c>
      <c r="K63" s="173">
        <f>VLOOKUP(B63,Single!$C$6:$N$95,10,0)</f>
        <v>0</v>
      </c>
      <c r="L63" s="173">
        <f>VLOOKUP(B63,Single!$C$6:$N$95,11,0)</f>
        <v>12</v>
      </c>
      <c r="M63" s="257"/>
      <c r="N63" s="122">
        <f>SUM(E63:L65)</f>
        <v>2828</v>
      </c>
      <c r="O63" s="174">
        <f>AVERAGE(E63:J65)</f>
        <v>174.75</v>
      </c>
    </row>
    <row r="64" spans="1:15" ht="15.75" customHeight="1">
      <c r="A64" s="606"/>
      <c r="B64" s="182" t="s">
        <v>113</v>
      </c>
      <c r="C64" s="176"/>
      <c r="D64" s="253">
        <f>VLOOKUP(B64,Doubles!$C$6:$N$93,3,0)</f>
        <v>2</v>
      </c>
      <c r="E64" s="95">
        <f>VLOOKUP(B64,Doubles!$C$6:$N$93,4,0)</f>
        <v>174</v>
      </c>
      <c r="F64" s="95">
        <f>VLOOKUP(B64,Doubles!$C$6:$N$93,5,0)</f>
        <v>148</v>
      </c>
      <c r="G64" s="95">
        <f>VLOOKUP(B64,Doubles!$C$6:$N$93,6,0)</f>
        <v>186</v>
      </c>
      <c r="H64" s="95">
        <f>VLOOKUP(B64,Doubles!$C$6:$N$93,7,0)</f>
        <v>208</v>
      </c>
      <c r="I64" s="95">
        <f>VLOOKUP(B64,Doubles!$C$6:$N$93,8,0)</f>
        <v>157</v>
      </c>
      <c r="J64" s="95">
        <f>VLOOKUP(B64,Doubles!$C$6:$N$93,9,0)</f>
        <v>207</v>
      </c>
      <c r="K64" s="95">
        <f>VLOOKUP(B64,Doubles!$C$6:$N$93,10,0)</f>
        <v>0</v>
      </c>
      <c r="L64" s="187">
        <f>VLOOKUP(B64,Doubles!$C$6:$N$93,11,0)</f>
        <v>12</v>
      </c>
      <c r="M64" s="187"/>
      <c r="N64" s="122">
        <f>SUM(E63:L65)</f>
        <v>2828</v>
      </c>
      <c r="O64" s="169">
        <f>AVERAGE(E63:J65)</f>
        <v>174.75</v>
      </c>
    </row>
    <row r="65" spans="1:15" ht="15.75" customHeight="1" thickBot="1">
      <c r="A65" s="607"/>
      <c r="B65" s="178" t="s">
        <v>113</v>
      </c>
      <c r="C65" s="178"/>
      <c r="D65" s="252">
        <f>VLOOKUP(B65,Teams!C33:L116,3,0)</f>
        <v>2</v>
      </c>
      <c r="E65" s="158">
        <f>VLOOKUP(B65,Teams!$C$6:$L$89,4,0)</f>
        <v>163</v>
      </c>
      <c r="F65" s="158">
        <f>VLOOKUP(B65,Teams!$C$6:$L$89,5,0)</f>
        <v>148</v>
      </c>
      <c r="G65" s="158">
        <f>VLOOKUP(B65,Teams!$C$6:$L$89,6,0)</f>
        <v>157</v>
      </c>
      <c r="H65" s="158">
        <f>VLOOKUP(B65,Teams!$C$6:$L$89,7,0)</f>
        <v>163</v>
      </c>
      <c r="I65" s="179"/>
      <c r="J65" s="179"/>
      <c r="K65" s="158">
        <f>VLOOKUP(B65,Teams!$C$6:$L$89,8,0)</f>
        <v>0</v>
      </c>
      <c r="L65" s="158">
        <f>VLOOKUP(B65,Teams!$C$6:$L$89,9,0)</f>
        <v>8</v>
      </c>
      <c r="M65" s="158"/>
      <c r="N65" s="172">
        <f>SUM(E63:L65)</f>
        <v>2828</v>
      </c>
      <c r="O65" s="161">
        <f>AVERAGE(E63:J65)</f>
        <v>174.75</v>
      </c>
    </row>
    <row r="66" spans="1:15" ht="15.75" customHeight="1" thickTop="1">
      <c r="A66" s="608" t="s">
        <v>37</v>
      </c>
      <c r="B66" s="274" t="s">
        <v>175</v>
      </c>
      <c r="C66" s="204" t="str">
        <f>VLOOKUP(B66,Single!$C$6:$N$95,2,0)</f>
        <v>SVK</v>
      </c>
      <c r="D66" s="285">
        <f>VLOOKUP(B66,Single!$C$6:$N$95,3,0)</f>
        <v>8</v>
      </c>
      <c r="E66" s="173">
        <f>VLOOKUP(B66,Single!$C$6:$N$95,4,0)</f>
        <v>156</v>
      </c>
      <c r="F66" s="173">
        <f>VLOOKUP(B66,Single!$C$6:$N$95,5,0)</f>
        <v>193</v>
      </c>
      <c r="G66" s="173">
        <f>VLOOKUP(B66,Single!$C$6:$N$95,6,0)</f>
        <v>126</v>
      </c>
      <c r="H66" s="173">
        <f>VLOOKUP(B66,Single!$C$6:$N$95,7,0)</f>
        <v>170</v>
      </c>
      <c r="I66" s="173">
        <f>VLOOKUP(B66,Single!$C$6:$N$95,8,0)</f>
        <v>169</v>
      </c>
      <c r="J66" s="173">
        <f>VLOOKUP(B66,Single!$C$6:$N$95,9,0)</f>
        <v>137</v>
      </c>
      <c r="K66" s="173">
        <f>VLOOKUP(B66,Single!$C$6:$N$95,10,0)</f>
        <v>0</v>
      </c>
      <c r="L66" s="173">
        <f>VLOOKUP(B66,Single!$C$6:$N$95,11,0)</f>
        <v>48</v>
      </c>
      <c r="M66" s="257"/>
      <c r="N66" s="122">
        <f>SUM(E66:L68)</f>
        <v>2902</v>
      </c>
      <c r="O66" s="174">
        <f>AVERAGE(E66:J68)</f>
        <v>173.375</v>
      </c>
    </row>
    <row r="67" spans="1:15" ht="15.75" customHeight="1">
      <c r="A67" s="606"/>
      <c r="B67" s="182" t="s">
        <v>175</v>
      </c>
      <c r="C67" s="192"/>
      <c r="D67" s="287">
        <f>VLOOKUP(B67,Doubles!$C$6:$N$93,3,0)</f>
        <v>8</v>
      </c>
      <c r="E67" s="95">
        <f>VLOOKUP(B67,Doubles!$C$6:$N$93,4,0)</f>
        <v>159</v>
      </c>
      <c r="F67" s="95">
        <f>VLOOKUP(B67,Doubles!$C$6:$N$93,5,0)</f>
        <v>190</v>
      </c>
      <c r="G67" s="95">
        <f>VLOOKUP(B67,Doubles!$C$6:$N$93,6,0)</f>
        <v>176</v>
      </c>
      <c r="H67" s="95">
        <f>VLOOKUP(B67,Doubles!$C$6:$N$93,7,0)</f>
        <v>214</v>
      </c>
      <c r="I67" s="95">
        <f>VLOOKUP(B67,Doubles!$C$6:$N$93,8,0)</f>
        <v>212</v>
      </c>
      <c r="J67" s="95">
        <f>VLOOKUP(B67,Doubles!$C$6:$N$93,9,0)</f>
        <v>157</v>
      </c>
      <c r="K67" s="95">
        <f>VLOOKUP(B67,Doubles!$C$6:$N$93,10,0)</f>
        <v>0</v>
      </c>
      <c r="L67" s="95">
        <f>VLOOKUP(B67,Doubles!$C$6:$N$93,11,0)</f>
        <v>48</v>
      </c>
      <c r="M67" s="95"/>
      <c r="N67" s="122">
        <f>SUM(E66:L68)</f>
        <v>2902</v>
      </c>
      <c r="O67" s="169">
        <f>AVERAGE(E66:J68)</f>
        <v>173.375</v>
      </c>
    </row>
    <row r="68" spans="1:15" ht="15.75" customHeight="1" thickBot="1">
      <c r="A68" s="607"/>
      <c r="B68" s="178" t="s">
        <v>175</v>
      </c>
      <c r="C68" s="178"/>
      <c r="D68" s="252" t="e">
        <f>VLOOKUP(B68,Teams!C102:L185,3,0)</f>
        <v>#N/A</v>
      </c>
      <c r="E68" s="158">
        <f>VLOOKUP(B68,Teams!$C$6:$L$89,4,0)</f>
        <v>157</v>
      </c>
      <c r="F68" s="158">
        <f>VLOOKUP(B68,Teams!$C$6:$L$89,5,0)</f>
        <v>187</v>
      </c>
      <c r="G68" s="158">
        <f>VLOOKUP(B68,Teams!$C$6:$L$89,6,0)</f>
        <v>209</v>
      </c>
      <c r="H68" s="158">
        <f>VLOOKUP(B68,Teams!$C$6:$L$89,7,0)</f>
        <v>162</v>
      </c>
      <c r="I68" s="179"/>
      <c r="J68" s="179"/>
      <c r="K68" s="158">
        <f>VLOOKUP(B68,Teams!$C$6:$L$89,8,0)</f>
        <v>0</v>
      </c>
      <c r="L68" s="158">
        <f>VLOOKUP(B68,Teams!$C$6:$L$89,9,0)</f>
        <v>32</v>
      </c>
      <c r="M68" s="158"/>
      <c r="N68" s="172">
        <f>SUM(E66:L68)</f>
        <v>2902</v>
      </c>
      <c r="O68" s="161">
        <f>AVERAGE(E66:J68)</f>
        <v>173.375</v>
      </c>
    </row>
    <row r="69" spans="1:15" ht="15.75" customHeight="1" thickTop="1">
      <c r="A69" s="608" t="s">
        <v>38</v>
      </c>
      <c r="B69" s="193" t="s">
        <v>160</v>
      </c>
      <c r="C69" s="181" t="str">
        <f>VLOOKUP(B69,Single!$C$6:$N$95,2,0)</f>
        <v>HUN</v>
      </c>
      <c r="D69" s="163">
        <f>VLOOKUP(B69,Single!$C$6:$N$95,3,0)</f>
        <v>6</v>
      </c>
      <c r="E69" s="163">
        <f>VLOOKUP(B69,Single!$C$6:$N$95,4,0)</f>
        <v>190</v>
      </c>
      <c r="F69" s="163">
        <f>VLOOKUP(B69,Single!$C$6:$N$95,5,0)</f>
        <v>157</v>
      </c>
      <c r="G69" s="163">
        <f>VLOOKUP(B69,Single!$C$6:$N$95,6,0)</f>
        <v>161</v>
      </c>
      <c r="H69" s="163">
        <f>VLOOKUP(B69,Single!$C$6:$N$95,7,0)</f>
        <v>159</v>
      </c>
      <c r="I69" s="163">
        <f>VLOOKUP(B69,Single!$C$6:$N$95,8,0)</f>
        <v>159</v>
      </c>
      <c r="J69" s="163">
        <f>VLOOKUP(B69,Single!$C$6:$N$95,9,0)</f>
        <v>177</v>
      </c>
      <c r="K69" s="163">
        <f>VLOOKUP(B69,Single!$C$6:$N$95,10,0)</f>
        <v>0</v>
      </c>
      <c r="L69" s="163">
        <f>VLOOKUP(B69,Single!$C$6:$N$95,11,0)</f>
        <v>36</v>
      </c>
      <c r="M69" s="94"/>
      <c r="N69" s="122">
        <f>SUM(E69:L71)</f>
        <v>2881</v>
      </c>
      <c r="O69" s="174">
        <f>AVERAGE(E69:J71)</f>
        <v>174.0625</v>
      </c>
    </row>
    <row r="70" spans="1:15" ht="15.75" customHeight="1">
      <c r="A70" s="606"/>
      <c r="B70" s="194" t="s">
        <v>160</v>
      </c>
      <c r="C70" s="182"/>
      <c r="D70" s="251">
        <f>VLOOKUP(B70,Doubles!$C$6:$N$93,3,0)</f>
        <v>6</v>
      </c>
      <c r="E70" s="95">
        <f>VLOOKUP(B70,Doubles!$C$6:$N$93,4,0)</f>
        <v>186</v>
      </c>
      <c r="F70" s="95">
        <f>VLOOKUP(B70,Doubles!$C$6:$N$93,5,0)</f>
        <v>153</v>
      </c>
      <c r="G70" s="95">
        <f>VLOOKUP(B70,Doubles!$C$6:$N$93,6,0)</f>
        <v>155</v>
      </c>
      <c r="H70" s="95">
        <f>VLOOKUP(B70,Doubles!$C$6:$N$93,7,0)</f>
        <v>219</v>
      </c>
      <c r="I70" s="95">
        <f>VLOOKUP(B70,Doubles!$C$6:$N$93,8,0)</f>
        <v>188</v>
      </c>
      <c r="J70" s="95">
        <f>VLOOKUP(B70,Doubles!$C$6:$N$93,9,0)</f>
        <v>170</v>
      </c>
      <c r="K70" s="95">
        <f>VLOOKUP(B70,Doubles!$C$6:$N$93,10,0)</f>
        <v>0</v>
      </c>
      <c r="L70" s="95">
        <f>VLOOKUP(B70,Doubles!$C$6:$N$93,11,0)</f>
        <v>36</v>
      </c>
      <c r="M70" s="95"/>
      <c r="N70" s="122">
        <f>SUM(E69:L71)</f>
        <v>2881</v>
      </c>
      <c r="O70" s="169">
        <f>AVERAGE(E69:J71)</f>
        <v>174.0625</v>
      </c>
    </row>
    <row r="71" spans="1:15" ht="15.75" customHeight="1" thickBot="1">
      <c r="A71" s="607"/>
      <c r="B71" s="188" t="s">
        <v>160</v>
      </c>
      <c r="C71" s="178"/>
      <c r="D71" s="252" t="e">
        <f>VLOOKUP(B71,Teams!C81:L164,3,0)</f>
        <v>#N/A</v>
      </c>
      <c r="E71" s="158">
        <f>VLOOKUP(B71,Teams!$C$6:$L$89,4,0)</f>
        <v>167</v>
      </c>
      <c r="F71" s="158">
        <f>VLOOKUP(B71,Teams!$C$6:$L$89,5,0)</f>
        <v>220</v>
      </c>
      <c r="G71" s="158">
        <f>VLOOKUP(B71,Teams!$C$6:$L$89,6,0)</f>
        <v>157</v>
      </c>
      <c r="H71" s="158">
        <f>VLOOKUP(B71,Teams!$C$6:$L$89,7,0)</f>
        <v>167</v>
      </c>
      <c r="I71" s="158"/>
      <c r="J71" s="158"/>
      <c r="K71" s="158">
        <f>VLOOKUP(B71,Teams!$C$6:$L$89,8,0)</f>
        <v>0</v>
      </c>
      <c r="L71" s="158">
        <f>VLOOKUP(B71,Teams!$C$6:$L$89,9,0)</f>
        <v>24</v>
      </c>
      <c r="M71" s="158"/>
      <c r="N71" s="172">
        <f>SUM(E69:L71)</f>
        <v>2881</v>
      </c>
      <c r="O71" s="161">
        <f>AVERAGE(E69:J71)</f>
        <v>174.0625</v>
      </c>
    </row>
    <row r="72" spans="1:15" ht="15.75" customHeight="1" thickTop="1">
      <c r="A72" s="608" t="s">
        <v>39</v>
      </c>
      <c r="B72" s="190" t="s">
        <v>164</v>
      </c>
      <c r="C72" s="185" t="str">
        <f>VLOOKUP(B72,Single!$C$6:$N$95,2,0)</f>
        <v>CZE</v>
      </c>
      <c r="D72" s="173">
        <f>VLOOKUP(B72,Single!$C$6:$N$95,3,0)</f>
        <v>8</v>
      </c>
      <c r="E72" s="173">
        <f>VLOOKUP(B72,Single!$C$6:$N$95,4,0)</f>
        <v>172</v>
      </c>
      <c r="F72" s="173">
        <f>VLOOKUP(B72,Single!$C$6:$N$95,5,0)</f>
        <v>148</v>
      </c>
      <c r="G72" s="173">
        <f>VLOOKUP(B72,Single!$C$6:$N$95,6,0)</f>
        <v>166</v>
      </c>
      <c r="H72" s="173">
        <f>VLOOKUP(B72,Single!$C$6:$N$95,7,0)</f>
        <v>143</v>
      </c>
      <c r="I72" s="173">
        <f>VLOOKUP(B72,Single!$C$6:$N$95,8,0)</f>
        <v>200</v>
      </c>
      <c r="J72" s="173">
        <f>VLOOKUP(B72,Single!$C$6:$N$95,9,0)</f>
        <v>156</v>
      </c>
      <c r="K72" s="173">
        <f>VLOOKUP(B72,Single!$C$6:$N$95,10,0)</f>
        <v>48</v>
      </c>
      <c r="L72" s="173">
        <f>VLOOKUP(B72,Single!$C$6:$N$95,11,0)</f>
        <v>48</v>
      </c>
      <c r="M72" s="257"/>
      <c r="N72" s="122">
        <f>SUM(E72:L74)</f>
        <v>2737</v>
      </c>
      <c r="O72" s="174">
        <f>AVERAGE(E72:J74)</f>
        <v>155.0625</v>
      </c>
    </row>
    <row r="73" spans="1:15" ht="15.75" customHeight="1">
      <c r="A73" s="606"/>
      <c r="B73" s="182" t="s">
        <v>164</v>
      </c>
      <c r="C73" s="176"/>
      <c r="D73" s="253">
        <f>VLOOKUP(B73,Doubles!$C$6:$N$93,3,0)</f>
        <v>8</v>
      </c>
      <c r="E73" s="95">
        <f>VLOOKUP(B73,Doubles!$C$6:$N$93,4,0)</f>
        <v>174</v>
      </c>
      <c r="F73" s="95">
        <f>VLOOKUP(B73,Doubles!$C$6:$N$93,5,0)</f>
        <v>168</v>
      </c>
      <c r="G73" s="95">
        <f>VLOOKUP(B73,Doubles!$C$6:$N$93,6,0)</f>
        <v>157</v>
      </c>
      <c r="H73" s="95">
        <f>VLOOKUP(B73,Doubles!$C$6:$N$93,7,0)</f>
        <v>131</v>
      </c>
      <c r="I73" s="95">
        <f>VLOOKUP(B73,Doubles!$C$6:$N$93,8,0)</f>
        <v>141</v>
      </c>
      <c r="J73" s="95">
        <f>VLOOKUP(B73,Doubles!$C$6:$N$93,9,0)</f>
        <v>147</v>
      </c>
      <c r="K73" s="95">
        <f>VLOOKUP(B73,Doubles!$C$6:$N$93,10,0)</f>
        <v>48</v>
      </c>
      <c r="L73" s="187">
        <f>VLOOKUP(B73,Doubles!$C$6:$N$93,11,0)</f>
        <v>48</v>
      </c>
      <c r="M73" s="187"/>
      <c r="N73" s="122">
        <f>SUM(E72:L74)</f>
        <v>2737</v>
      </c>
      <c r="O73" s="169">
        <f>AVERAGE(E72:J74)</f>
        <v>155.0625</v>
      </c>
    </row>
    <row r="74" spans="1:15" ht="15.75" customHeight="1" thickBot="1">
      <c r="A74" s="607"/>
      <c r="B74" s="178" t="s">
        <v>164</v>
      </c>
      <c r="C74" s="178"/>
      <c r="D74" s="252">
        <f>VLOOKUP(B74,Teams!C12:L95,3,0)</f>
        <v>8</v>
      </c>
      <c r="E74" s="158">
        <f>VLOOKUP(B74,Teams!$C$6:$L$89,4,0)</f>
        <v>158</v>
      </c>
      <c r="F74" s="158">
        <f>VLOOKUP(B74,Teams!$C$6:$L$89,5,0)</f>
        <v>145</v>
      </c>
      <c r="G74" s="158">
        <f>VLOOKUP(B74,Teams!$C$6:$L$89,6,0)</f>
        <v>125</v>
      </c>
      <c r="H74" s="158">
        <f>VLOOKUP(B74,Teams!$C$6:$L$89,7,0)</f>
        <v>150</v>
      </c>
      <c r="I74" s="179"/>
      <c r="J74" s="179"/>
      <c r="K74" s="158">
        <f>VLOOKUP(B74,Teams!$C$6:$L$89,8,0)</f>
        <v>32</v>
      </c>
      <c r="L74" s="158">
        <f>VLOOKUP(B74,Teams!$C$6:$L$89,9,0)</f>
        <v>32</v>
      </c>
      <c r="M74" s="158"/>
      <c r="N74" s="172">
        <f>SUM(E72:L74)</f>
        <v>2737</v>
      </c>
      <c r="O74" s="161">
        <f>AVERAGE(E72:J74)</f>
        <v>155.0625</v>
      </c>
    </row>
    <row r="75" spans="1:15" ht="15.75" customHeight="1" thickTop="1">
      <c r="A75" s="608" t="s">
        <v>40</v>
      </c>
      <c r="B75" s="190" t="s">
        <v>235</v>
      </c>
      <c r="C75" s="185" t="str">
        <f>VLOOKUP(B75,Single!$C$6:$N$95,2,0)</f>
        <v>HUN</v>
      </c>
      <c r="D75" s="173">
        <f>VLOOKUP(B75,Single!$C$6:$N$95,3,0)</f>
        <v>0</v>
      </c>
      <c r="E75" s="173">
        <f>VLOOKUP(B75,Single!$C$6:$N$95,4,0)</f>
        <v>178</v>
      </c>
      <c r="F75" s="173">
        <f>VLOOKUP(B75,Single!$C$6:$N$95,5,0)</f>
        <v>122</v>
      </c>
      <c r="G75" s="173">
        <f>VLOOKUP(B75,Single!$C$6:$N$95,6,0)</f>
        <v>202</v>
      </c>
      <c r="H75" s="173">
        <f>VLOOKUP(B75,Single!$C$6:$N$95,7,0)</f>
        <v>191</v>
      </c>
      <c r="I75" s="173">
        <f>VLOOKUP(B75,Single!$C$6:$N$95,8,0)</f>
        <v>170</v>
      </c>
      <c r="J75" s="173">
        <f>VLOOKUP(B75,Single!$C$6:$N$95,9,0)</f>
        <v>192</v>
      </c>
      <c r="K75" s="173">
        <f>VLOOKUP(B75,Single!$C$6:$N$95,10,0)</f>
        <v>48</v>
      </c>
      <c r="L75" s="173">
        <f>VLOOKUP(B75,Single!$C$6:$N$95,11,0)</f>
        <v>0</v>
      </c>
      <c r="M75" s="257"/>
      <c r="N75" s="122">
        <f>SUM(E75:L77)</f>
        <v>2835</v>
      </c>
      <c r="O75" s="174">
        <f>AVERAGE(E75:J77)</f>
        <v>169.1875</v>
      </c>
    </row>
    <row r="76" spans="1:15" ht="15.75" customHeight="1">
      <c r="A76" s="606"/>
      <c r="B76" s="194" t="s">
        <v>235</v>
      </c>
      <c r="C76" s="176"/>
      <c r="D76" s="253">
        <f>VLOOKUP(B76,Doubles!$C$6:$N$93,3,0)</f>
        <v>0</v>
      </c>
      <c r="E76" s="95">
        <f>VLOOKUP(B76,Doubles!$C$6:$N$93,4,0)</f>
        <v>160</v>
      </c>
      <c r="F76" s="95">
        <f>VLOOKUP(B76,Doubles!$C$6:$N$93,5,0)</f>
        <v>180</v>
      </c>
      <c r="G76" s="95">
        <f>VLOOKUP(B76,Doubles!$C$6:$N$93,6,0)</f>
        <v>176</v>
      </c>
      <c r="H76" s="95">
        <f>VLOOKUP(B76,Doubles!$C$6:$N$93,7,0)</f>
        <v>168</v>
      </c>
      <c r="I76" s="95">
        <f>VLOOKUP(B76,Doubles!$C$6:$N$93,8,0)</f>
        <v>127</v>
      </c>
      <c r="J76" s="95">
        <f>VLOOKUP(B76,Doubles!$C$6:$N$93,9,0)</f>
        <v>163</v>
      </c>
      <c r="K76" s="95">
        <f>VLOOKUP(B76,Doubles!$C$6:$N$93,10,0)</f>
        <v>48</v>
      </c>
      <c r="L76" s="187">
        <f>VLOOKUP(B76,Doubles!$C$6:$N$93,11,0)</f>
        <v>0</v>
      </c>
      <c r="M76" s="187"/>
      <c r="N76" s="122">
        <f>SUM(E75:L77)</f>
        <v>2835</v>
      </c>
      <c r="O76" s="169">
        <f>AVERAGE(E75:J77)</f>
        <v>169.1875</v>
      </c>
    </row>
    <row r="77" spans="1:15" ht="15.75" customHeight="1" thickBot="1">
      <c r="A77" s="607"/>
      <c r="B77" s="178" t="s">
        <v>235</v>
      </c>
      <c r="C77" s="178"/>
      <c r="D77" s="252" t="e">
        <f>VLOOKUP(B77,Teams!C66:L149,3,0)</f>
        <v>#N/A</v>
      </c>
      <c r="E77" s="158">
        <f>VLOOKUP(B77,Teams!$C$6:$L$89,4,0)</f>
        <v>178</v>
      </c>
      <c r="F77" s="158">
        <f>VLOOKUP(B77,Teams!$C$6:$L$89,5,0)</f>
        <v>178</v>
      </c>
      <c r="G77" s="158">
        <f>VLOOKUP(B77,Teams!$C$6:$L$89,6,0)</f>
        <v>180</v>
      </c>
      <c r="H77" s="158">
        <f>VLOOKUP(B77,Teams!$C$6:$L$89,7,0)</f>
        <v>142</v>
      </c>
      <c r="I77" s="179"/>
      <c r="J77" s="179"/>
      <c r="K77" s="158">
        <f>VLOOKUP(B77,Teams!$C$6:$L$89,8,0)</f>
        <v>32</v>
      </c>
      <c r="L77" s="158">
        <f>VLOOKUP(B77,Teams!$C$6:$L$89,9,0)</f>
        <v>0</v>
      </c>
      <c r="M77" s="158"/>
      <c r="N77" s="172">
        <f>SUM(E75:L77)</f>
        <v>2835</v>
      </c>
      <c r="O77" s="161">
        <f>AVERAGE(E75:J77)</f>
        <v>169.1875</v>
      </c>
    </row>
    <row r="78" spans="1:15" ht="15.75" customHeight="1" thickTop="1">
      <c r="A78" s="608" t="s">
        <v>41</v>
      </c>
      <c r="B78" s="419" t="s">
        <v>154</v>
      </c>
      <c r="C78" s="185" t="str">
        <f>VLOOKUP(B78,Single!$C$6:$N$95,2,0)</f>
        <v>HUN</v>
      </c>
      <c r="D78" s="173">
        <f>VLOOKUP(B78,Single!$C$6:$N$95,3,0)</f>
        <v>3</v>
      </c>
      <c r="E78" s="173">
        <f>VLOOKUP(B78,Single!$C$6:$N$95,4,0)</f>
        <v>182</v>
      </c>
      <c r="F78" s="173">
        <f>VLOOKUP(B78,Single!$C$6:$N$95,5,0)</f>
        <v>158</v>
      </c>
      <c r="G78" s="173">
        <f>VLOOKUP(B78,Single!$C$6:$N$95,6,0)</f>
        <v>158</v>
      </c>
      <c r="H78" s="173">
        <f>VLOOKUP(B78,Single!$C$6:$N$95,7,0)</f>
        <v>192</v>
      </c>
      <c r="I78" s="173">
        <f>VLOOKUP(B78,Single!$C$6:$N$95,8,0)</f>
        <v>195</v>
      </c>
      <c r="J78" s="173">
        <f>VLOOKUP(B78,Single!$C$6:$N$95,9,0)</f>
        <v>177</v>
      </c>
      <c r="K78" s="173">
        <f>VLOOKUP(B78,Single!$C$6:$N$95,10,0)</f>
        <v>0</v>
      </c>
      <c r="L78" s="173">
        <f>VLOOKUP(B78,Single!$C$6:$N$95,11,0)</f>
        <v>18</v>
      </c>
      <c r="M78" s="257"/>
      <c r="N78" s="122">
        <f>SUM(E78:L80)</f>
        <v>2871</v>
      </c>
      <c r="O78" s="174">
        <f>AVERAGE(E78:J80)</f>
        <v>176.4375</v>
      </c>
    </row>
    <row r="79" spans="1:15" ht="15.75" customHeight="1">
      <c r="A79" s="606"/>
      <c r="B79" s="175" t="s">
        <v>154</v>
      </c>
      <c r="C79" s="192"/>
      <c r="D79" s="251">
        <f>VLOOKUP(B79,Doubles!$C$6:$N$93,3,0)</f>
        <v>3</v>
      </c>
      <c r="E79" s="95">
        <f>VLOOKUP(B79,Doubles!$C$6:$N$93,4,0)</f>
        <v>168</v>
      </c>
      <c r="F79" s="95">
        <f>VLOOKUP(B79,Doubles!$C$6:$N$93,5,0)</f>
        <v>188</v>
      </c>
      <c r="G79" s="95">
        <f>VLOOKUP(B79,Doubles!$C$6:$N$93,6,0)</f>
        <v>190</v>
      </c>
      <c r="H79" s="95">
        <f>VLOOKUP(B79,Doubles!$C$6:$N$93,7,0)</f>
        <v>151</v>
      </c>
      <c r="I79" s="95">
        <f>VLOOKUP(B79,Doubles!$C$6:$N$93,8,0)</f>
        <v>175</v>
      </c>
      <c r="J79" s="95">
        <f>VLOOKUP(B79,Doubles!$C$6:$N$93,9,0)</f>
        <v>170</v>
      </c>
      <c r="K79" s="95">
        <f>VLOOKUP(B79,Doubles!$C$6:$N$93,10,0)</f>
        <v>0</v>
      </c>
      <c r="L79" s="95">
        <f>VLOOKUP(B79,Doubles!$C$6:$N$93,11,0)</f>
        <v>18</v>
      </c>
      <c r="M79" s="95"/>
      <c r="N79" s="122">
        <f>SUM(E78:L80)</f>
        <v>2871</v>
      </c>
      <c r="O79" s="169">
        <f>AVERAGE(E78:J80)</f>
        <v>176.4375</v>
      </c>
    </row>
    <row r="80" spans="1:15" ht="15.75" customHeight="1" thickBot="1">
      <c r="A80" s="607"/>
      <c r="B80" s="178" t="s">
        <v>154</v>
      </c>
      <c r="C80" s="178"/>
      <c r="D80" s="252">
        <f>VLOOKUP(B80,Teams!C6:L89,3,0)</f>
        <v>3</v>
      </c>
      <c r="E80" s="158">
        <f>VLOOKUP(B80,Teams!$C$6:$L$89,4,0)</f>
        <v>167</v>
      </c>
      <c r="F80" s="158">
        <f>VLOOKUP(B80,Teams!$C$6:$L$89,5,0)</f>
        <v>199</v>
      </c>
      <c r="G80" s="158">
        <f>VLOOKUP(B80,Teams!$C$6:$L$89,6,0)</f>
        <v>181</v>
      </c>
      <c r="H80" s="158">
        <f>VLOOKUP(B80,Teams!$C$6:$L$89,7,0)</f>
        <v>172</v>
      </c>
      <c r="I80" s="179"/>
      <c r="J80" s="179"/>
      <c r="K80" s="158">
        <f>VLOOKUP(B80,Teams!$C$6:$L$89,8,0)</f>
        <v>0</v>
      </c>
      <c r="L80" s="158">
        <f>VLOOKUP(B80,Teams!$C$6:$L$89,9,0)</f>
        <v>12</v>
      </c>
      <c r="M80" s="158"/>
      <c r="N80" s="172">
        <f>SUM(E78:L80)</f>
        <v>2871</v>
      </c>
      <c r="O80" s="161">
        <f>AVERAGE(E78:J80)</f>
        <v>176.4375</v>
      </c>
    </row>
    <row r="81" spans="1:15" ht="15.75" customHeight="1" thickTop="1">
      <c r="A81" s="606" t="s">
        <v>43</v>
      </c>
      <c r="B81" s="193" t="s">
        <v>163</v>
      </c>
      <c r="C81" s="181" t="str">
        <f>VLOOKUP(B81,Single!$C$6:$N$95,2,0)</f>
        <v>CZE</v>
      </c>
      <c r="D81" s="163">
        <f>VLOOKUP(B81,Single!$C$6:$N$95,3,0)</f>
        <v>8</v>
      </c>
      <c r="E81" s="163">
        <f>VLOOKUP(B81,Single!$C$6:$N$95,4,0)</f>
        <v>171</v>
      </c>
      <c r="F81" s="163">
        <f>VLOOKUP(B81,Single!$C$6:$N$95,5,0)</f>
        <v>153</v>
      </c>
      <c r="G81" s="163">
        <f>VLOOKUP(B81,Single!$C$6:$N$95,6,0)</f>
        <v>156</v>
      </c>
      <c r="H81" s="163">
        <f>VLOOKUP(B81,Single!$C$6:$N$95,7,0)</f>
        <v>186</v>
      </c>
      <c r="I81" s="163">
        <f>VLOOKUP(B81,Single!$C$6:$N$95,8,0)</f>
        <v>157</v>
      </c>
      <c r="J81" s="163">
        <f>VLOOKUP(B81,Single!$C$6:$N$95,9,0)</f>
        <v>161</v>
      </c>
      <c r="K81" s="163">
        <f>VLOOKUP(B81,Single!$C$6:$N$95,10,0)</f>
        <v>0</v>
      </c>
      <c r="L81" s="163">
        <f>VLOOKUP(B81,Single!$C$6:$N$95,11,0)</f>
        <v>48</v>
      </c>
      <c r="M81" s="94"/>
      <c r="N81" s="122">
        <f>SUM(E81:L83)</f>
        <v>2883</v>
      </c>
      <c r="O81" s="196">
        <f>AVERAGE(E81:J83)</f>
        <v>172.1875</v>
      </c>
    </row>
    <row r="82" spans="1:15" ht="15.75" customHeight="1">
      <c r="A82" s="606"/>
      <c r="B82" s="170" t="s">
        <v>163</v>
      </c>
      <c r="C82" s="182"/>
      <c r="D82" s="251">
        <f>VLOOKUP(B82,Doubles!$C$6:$N$93,3,0)</f>
        <v>8</v>
      </c>
      <c r="E82" s="95">
        <f>VLOOKUP(B82,Doubles!$C$6:$N$93,4,0)</f>
        <v>133</v>
      </c>
      <c r="F82" s="95">
        <f>VLOOKUP(B82,Doubles!$C$6:$N$93,5,0)</f>
        <v>159</v>
      </c>
      <c r="G82" s="95">
        <f>VLOOKUP(B82,Doubles!$C$6:$N$93,6,0)</f>
        <v>204</v>
      </c>
      <c r="H82" s="95">
        <f>VLOOKUP(B82,Doubles!$C$6:$N$93,7,0)</f>
        <v>171</v>
      </c>
      <c r="I82" s="95">
        <f>VLOOKUP(B82,Doubles!$C$6:$N$93,8,0)</f>
        <v>180</v>
      </c>
      <c r="J82" s="95">
        <f>VLOOKUP(B82,Doubles!$C$6:$N$93,9,0)</f>
        <v>182</v>
      </c>
      <c r="K82" s="95">
        <f>VLOOKUP(B82,Doubles!$C$6:$N$93,10,0)</f>
        <v>0</v>
      </c>
      <c r="L82" s="95">
        <f>VLOOKUP(B82,Doubles!$C$6:$N$93,11,0)</f>
        <v>48</v>
      </c>
      <c r="M82" s="95"/>
      <c r="N82" s="122">
        <f>SUM(E81:L83)</f>
        <v>2883</v>
      </c>
      <c r="O82" s="197">
        <f>AVERAGE(E81:I83)</f>
        <v>172.28571428571428</v>
      </c>
    </row>
    <row r="83" spans="1:15" ht="15.75" customHeight="1" thickBot="1">
      <c r="A83" s="607"/>
      <c r="B83" s="178" t="s">
        <v>163</v>
      </c>
      <c r="C83" s="178"/>
      <c r="D83" s="252">
        <f>VLOOKUP(B83,Teams!C9:L92,3,0)</f>
        <v>8</v>
      </c>
      <c r="E83" s="158">
        <f>VLOOKUP(B83,Teams!$C$6:$L$89,4,0)</f>
        <v>195</v>
      </c>
      <c r="F83" s="158">
        <f>VLOOKUP(B83,Teams!$C$6:$L$89,5,0)</f>
        <v>206</v>
      </c>
      <c r="G83" s="158">
        <f>VLOOKUP(B83,Teams!$C$6:$L$89,6,0)</f>
        <v>158</v>
      </c>
      <c r="H83" s="158">
        <f>VLOOKUP(B83,Teams!$C$6:$L$89,7,0)</f>
        <v>183</v>
      </c>
      <c r="I83" s="158"/>
      <c r="J83" s="158"/>
      <c r="K83" s="158">
        <f>VLOOKUP(B83,Teams!$C$6:$L$89,8,0)</f>
        <v>0</v>
      </c>
      <c r="L83" s="158">
        <f>VLOOKUP(B83,Teams!$C$6:$L$89,9,0)</f>
        <v>32</v>
      </c>
      <c r="M83" s="158"/>
      <c r="N83" s="172">
        <f>SUM(E81:L83)</f>
        <v>2883</v>
      </c>
      <c r="O83" s="198">
        <f>AVERAGE(E81:J83)</f>
        <v>172.1875</v>
      </c>
    </row>
    <row r="84" spans="1:15" ht="15.75" customHeight="1" thickTop="1">
      <c r="A84" s="605" t="s">
        <v>44</v>
      </c>
      <c r="B84" s="111" t="s">
        <v>240</v>
      </c>
      <c r="C84" s="111" t="str">
        <f>VLOOKUP(B84,Single!$C$6:$N$95,2,0)</f>
        <v>HUN</v>
      </c>
      <c r="D84" s="94">
        <f>VLOOKUP(B84,Single!$C$6:$N$95,3,0)</f>
        <v>0</v>
      </c>
      <c r="E84" s="163">
        <f>VLOOKUP(B84,Single!$C$6:$N$95,4,0)</f>
        <v>184</v>
      </c>
      <c r="F84" s="163">
        <f>VLOOKUP(B84,Single!$C$6:$N$95,5,0)</f>
        <v>204</v>
      </c>
      <c r="G84" s="163">
        <f>VLOOKUP(B84,Single!$C$6:$N$95,6,0)</f>
        <v>180</v>
      </c>
      <c r="H84" s="163">
        <f>VLOOKUP(B84,Single!$C$6:$N$95,7,0)</f>
        <v>167</v>
      </c>
      <c r="I84" s="163">
        <f>VLOOKUP(B84,Single!$C$6:$N$95,8,0)</f>
        <v>173</v>
      </c>
      <c r="J84" s="163">
        <f>VLOOKUP(B84,Single!$C$6:$N$95,9,0)</f>
        <v>165</v>
      </c>
      <c r="K84" s="163">
        <f>VLOOKUP(B84,Single!$C$6:$N$95,10,0)</f>
        <v>0</v>
      </c>
      <c r="L84" s="163">
        <f>VLOOKUP(B84,Single!$C$6:$N$95,11,0)</f>
        <v>0</v>
      </c>
      <c r="M84" s="94"/>
      <c r="N84" s="122">
        <f>SUM(E84:L86)</f>
        <v>2736</v>
      </c>
      <c r="O84" s="199">
        <f>AVERAGE(E84:J86)</f>
        <v>171</v>
      </c>
    </row>
    <row r="85" spans="1:15" ht="15.75" customHeight="1">
      <c r="A85" s="606"/>
      <c r="B85" s="182" t="s">
        <v>240</v>
      </c>
      <c r="C85" s="182"/>
      <c r="D85" s="251">
        <f>VLOOKUP(B85,Doubles!$C$6:$N$93,3,0)</f>
        <v>0</v>
      </c>
      <c r="E85" s="95">
        <f>VLOOKUP(B85,Doubles!$C$6:$N$93,4,0)</f>
        <v>169</v>
      </c>
      <c r="F85" s="95">
        <f>VLOOKUP(B85,Doubles!$C$6:$N$93,5,0)</f>
        <v>150</v>
      </c>
      <c r="G85" s="95">
        <f>VLOOKUP(B85,Doubles!$C$6:$N$93,6,0)</f>
        <v>187</v>
      </c>
      <c r="H85" s="95">
        <f>VLOOKUP(B85,Doubles!$C$6:$N$93,7,0)</f>
        <v>187</v>
      </c>
      <c r="I85" s="95">
        <f>VLOOKUP(B85,Doubles!$C$6:$N$93,8,0)</f>
        <v>188</v>
      </c>
      <c r="J85" s="95">
        <f>VLOOKUP(B85,Doubles!$C$6:$N$93,9,0)</f>
        <v>187</v>
      </c>
      <c r="K85" s="95">
        <f>VLOOKUP(B85,Doubles!$C$6:$N$93,10,0)</f>
        <v>0</v>
      </c>
      <c r="L85" s="95">
        <f>VLOOKUP(B85,Doubles!$C$6:$N$93,11,0)</f>
        <v>0</v>
      </c>
      <c r="M85" s="95"/>
      <c r="N85" s="122">
        <f>SUM(E84:L86)</f>
        <v>2736</v>
      </c>
      <c r="O85" s="197">
        <f>AVERAGE(E84:J86)</f>
        <v>171</v>
      </c>
    </row>
    <row r="86" spans="1:15" ht="15.75" customHeight="1" thickBot="1">
      <c r="A86" s="607"/>
      <c r="B86" s="178" t="s">
        <v>240</v>
      </c>
      <c r="C86" s="178"/>
      <c r="D86" s="252" t="e">
        <f>VLOOKUP(B86,Teams!C87:L170,3,0)</f>
        <v>#N/A</v>
      </c>
      <c r="E86" s="158">
        <f>VLOOKUP(B86,Teams!$C$6:$L$89,4,0)</f>
        <v>141</v>
      </c>
      <c r="F86" s="158">
        <f>VLOOKUP(B86,Teams!$C$6:$L$89,5,0)</f>
        <v>159</v>
      </c>
      <c r="G86" s="158">
        <f>VLOOKUP(B86,Teams!$C$6:$L$89,6,0)</f>
        <v>137</v>
      </c>
      <c r="H86" s="158">
        <f>VLOOKUP(B86,Teams!$C$6:$L$89,7,0)</f>
        <v>158</v>
      </c>
      <c r="I86" s="158"/>
      <c r="J86" s="158"/>
      <c r="K86" s="158">
        <f>VLOOKUP(B86,Teams!$C$6:$L$89,8,0)</f>
        <v>0</v>
      </c>
      <c r="L86" s="158">
        <f>VLOOKUP(B86,Teams!$C$6:$L$89,9,0)</f>
        <v>0</v>
      </c>
      <c r="M86" s="158"/>
      <c r="N86" s="172">
        <f>SUM(E84:L86)</f>
        <v>2736</v>
      </c>
      <c r="O86" s="198">
        <f>AVERAGE(E84:J86)</f>
        <v>171</v>
      </c>
    </row>
    <row r="87" spans="1:15" ht="15.75" customHeight="1" thickTop="1">
      <c r="A87" s="608" t="s">
        <v>45</v>
      </c>
      <c r="B87" s="319" t="s">
        <v>245</v>
      </c>
      <c r="C87" s="204" t="str">
        <f>VLOOKUP(B87,Single!$C$6:$N$95,2,0)</f>
        <v>SVK</v>
      </c>
      <c r="D87" s="285">
        <f>VLOOKUP(B87,Single!$C$6:$N$95,3,0)</f>
        <v>5</v>
      </c>
      <c r="E87" s="173">
        <f>VLOOKUP(B87,Single!$C$6:$N$95,4,0)</f>
        <v>175</v>
      </c>
      <c r="F87" s="173">
        <f>VLOOKUP(B87,Single!$C$6:$N$95,5,0)</f>
        <v>154</v>
      </c>
      <c r="G87" s="173">
        <f>VLOOKUP(B87,Single!$C$6:$N$95,6,0)</f>
        <v>179</v>
      </c>
      <c r="H87" s="173">
        <f>VLOOKUP(B87,Single!$C$6:$N$95,7,0)</f>
        <v>221</v>
      </c>
      <c r="I87" s="173">
        <f>VLOOKUP(B87,Single!$C$6:$N$95,8,0)</f>
        <v>145</v>
      </c>
      <c r="J87" s="173">
        <f>VLOOKUP(B87,Single!$C$6:$N$95,9,0)</f>
        <v>128</v>
      </c>
      <c r="K87" s="173">
        <f>VLOOKUP(B87,Single!$C$6:$N$95,10,0)</f>
        <v>0</v>
      </c>
      <c r="L87" s="173">
        <f>VLOOKUP(B87,Single!$C$6:$N$95,11,0)</f>
        <v>30</v>
      </c>
      <c r="M87" s="257"/>
      <c r="N87" s="122">
        <f>SUM(E87:L89)</f>
        <v>2108</v>
      </c>
      <c r="O87" s="200">
        <f>AVERAGE(E87:J89)</f>
        <v>170.66666666666666</v>
      </c>
    </row>
    <row r="88" spans="1:15" ht="15.75" customHeight="1">
      <c r="A88" s="606"/>
      <c r="B88" s="182" t="s">
        <v>245</v>
      </c>
      <c r="C88" s="176"/>
      <c r="D88" s="253">
        <f>VLOOKUP(B88,Doubles!$C$6:$N$93,3,0)</f>
        <v>5</v>
      </c>
      <c r="E88" s="95">
        <f>VLOOKUP(B88,Doubles!$C$6:$N$93,4,0)</f>
        <v>181</v>
      </c>
      <c r="F88" s="95">
        <f>VLOOKUP(B88,Doubles!$C$6:$N$93,5,0)</f>
        <v>172</v>
      </c>
      <c r="G88" s="95">
        <f>VLOOKUP(B88,Doubles!$C$6:$N$93,6,0)</f>
        <v>144</v>
      </c>
      <c r="H88" s="95">
        <f>VLOOKUP(B88,Doubles!$C$6:$N$93,7,0)</f>
        <v>190</v>
      </c>
      <c r="I88" s="95">
        <f>VLOOKUP(B88,Doubles!$C$6:$N$93,8,0)</f>
        <v>169</v>
      </c>
      <c r="J88" s="95">
        <f>VLOOKUP(B88,Doubles!$C$6:$N$93,9,0)</f>
        <v>190</v>
      </c>
      <c r="K88" s="95">
        <f>VLOOKUP(B88,Doubles!$C$6:$N$93,10,0)</f>
        <v>0</v>
      </c>
      <c r="L88" s="187">
        <f>VLOOKUP(B88,Doubles!$C$6:$N$93,11,0)</f>
        <v>30</v>
      </c>
      <c r="M88" s="187"/>
      <c r="N88" s="122">
        <f>SUM(E87:L89)</f>
        <v>2108</v>
      </c>
      <c r="O88" s="197">
        <f>AVERAGE(E87:J89)</f>
        <v>170.66666666666666</v>
      </c>
    </row>
    <row r="89" spans="1:15" ht="15.75" customHeight="1" thickBot="1">
      <c r="A89" s="609"/>
      <c r="B89" s="178" t="s">
        <v>245</v>
      </c>
      <c r="C89" s="178"/>
      <c r="D89" s="252" t="e">
        <f>VLOOKUP(B89,Teams!C129:L212,3,0)</f>
        <v>#N/A</v>
      </c>
      <c r="E89" s="158"/>
      <c r="F89" s="158"/>
      <c r="G89" s="158"/>
      <c r="H89" s="158"/>
      <c r="I89" s="179"/>
      <c r="J89" s="179"/>
      <c r="K89" s="158"/>
      <c r="L89" s="158"/>
      <c r="M89" s="158"/>
      <c r="N89" s="172">
        <f>SUM(E87:L89)</f>
        <v>2108</v>
      </c>
      <c r="O89" s="202">
        <f>AVERAGE(E87:J89)</f>
        <v>170.66666666666666</v>
      </c>
    </row>
    <row r="90" spans="1:15" ht="15.75" customHeight="1" thickTop="1">
      <c r="A90" s="606" t="s">
        <v>46</v>
      </c>
      <c r="B90" s="193" t="s">
        <v>227</v>
      </c>
      <c r="C90" s="181" t="str">
        <f>VLOOKUP(B90,Single!$C$6:$N$95,2,0)</f>
        <v>HUN</v>
      </c>
      <c r="D90" s="163">
        <f>VLOOKUP(B90,Single!$C$6:$N$95,3,0)</f>
        <v>0</v>
      </c>
      <c r="E90" s="163">
        <f>VLOOKUP(B90,Single!$C$6:$N$95,4,0)</f>
        <v>214</v>
      </c>
      <c r="F90" s="163">
        <f>VLOOKUP(B90,Single!$C$6:$N$95,5,0)</f>
        <v>197</v>
      </c>
      <c r="G90" s="163">
        <f>VLOOKUP(B90,Single!$C$6:$N$95,6,0)</f>
        <v>138</v>
      </c>
      <c r="H90" s="163">
        <f>VLOOKUP(B90,Single!$C$6:$N$95,7,0)</f>
        <v>185</v>
      </c>
      <c r="I90" s="163">
        <f>VLOOKUP(B90,Single!$C$6:$N$95,8,0)</f>
        <v>163</v>
      </c>
      <c r="J90" s="163">
        <f>VLOOKUP(B90,Single!$C$6:$N$95,9,0)</f>
        <v>148</v>
      </c>
      <c r="K90" s="163">
        <f>VLOOKUP(B90,Single!$C$6:$N$95,10,0)</f>
        <v>0</v>
      </c>
      <c r="L90" s="163">
        <f>VLOOKUP(B90,Single!$C$6:$N$95,11,0)</f>
        <v>0</v>
      </c>
      <c r="M90" s="94"/>
      <c r="N90" s="122">
        <f>SUM(E90:L92)</f>
        <v>2883</v>
      </c>
      <c r="O90" s="196">
        <f>AVERAGE(E90:J92)</f>
        <v>180.1875</v>
      </c>
    </row>
    <row r="91" spans="1:15" ht="15.75" customHeight="1">
      <c r="A91" s="606"/>
      <c r="B91" s="170" t="s">
        <v>227</v>
      </c>
      <c r="C91" s="182"/>
      <c r="D91" s="251">
        <f>VLOOKUP(B91,Doubles!$C$6:$N$93,3,0)</f>
        <v>0</v>
      </c>
      <c r="E91" s="95">
        <f>VLOOKUP(B91,Doubles!$C$6:$N$93,4,0)</f>
        <v>152</v>
      </c>
      <c r="F91" s="95">
        <f>VLOOKUP(B91,Doubles!$C$6:$N$93,5,0)</f>
        <v>154</v>
      </c>
      <c r="G91" s="95">
        <f>VLOOKUP(B91,Doubles!$C$6:$N$93,6,0)</f>
        <v>168</v>
      </c>
      <c r="H91" s="95">
        <f>VLOOKUP(B91,Doubles!$C$6:$N$93,7,0)</f>
        <v>201</v>
      </c>
      <c r="I91" s="95">
        <f>VLOOKUP(B91,Doubles!$C$6:$N$93,8,0)</f>
        <v>189</v>
      </c>
      <c r="J91" s="95">
        <f>VLOOKUP(B91,Doubles!$C$6:$N$93,9,0)</f>
        <v>191</v>
      </c>
      <c r="K91" s="95">
        <f>VLOOKUP(B91,Doubles!$C$6:$N$93,10,0)</f>
        <v>0</v>
      </c>
      <c r="L91" s="95">
        <f>VLOOKUP(B91,Doubles!$C$6:$N$93,11,0)</f>
        <v>0</v>
      </c>
      <c r="M91" s="95"/>
      <c r="N91" s="122">
        <f>SUM(E90:L92)</f>
        <v>2883</v>
      </c>
      <c r="O91" s="197">
        <f>AVERAGE(E90:J92)</f>
        <v>180.1875</v>
      </c>
    </row>
    <row r="92" spans="1:15" ht="15.75" customHeight="1" thickBot="1">
      <c r="A92" s="607"/>
      <c r="B92" s="178" t="s">
        <v>227</v>
      </c>
      <c r="C92" s="178"/>
      <c r="D92" s="252">
        <f>VLOOKUP(B92,Teams!C18:L101,3,0)</f>
        <v>0</v>
      </c>
      <c r="E92" s="158">
        <f>VLOOKUP(B92,Teams!$C$6:$L$89,4,0)</f>
        <v>210</v>
      </c>
      <c r="F92" s="158">
        <f>VLOOKUP(B92,Teams!$C$6:$L$89,5,0)</f>
        <v>215</v>
      </c>
      <c r="G92" s="158">
        <f>VLOOKUP(B92,Teams!$C$6:$L$89,6,0)</f>
        <v>197</v>
      </c>
      <c r="H92" s="158">
        <f>VLOOKUP(B92,Teams!$C$6:$L$89,7,0)</f>
        <v>161</v>
      </c>
      <c r="I92" s="320"/>
      <c r="J92" s="158"/>
      <c r="K92" s="158">
        <f>VLOOKUP(B92,Teams!$C$6:$L$89,8,0)</f>
        <v>0</v>
      </c>
      <c r="L92" s="158">
        <f>VLOOKUP(B92,Teams!$C$6:$L$89,9,0)</f>
        <v>0</v>
      </c>
      <c r="M92" s="158"/>
      <c r="N92" s="172">
        <f>SUM(E90:L92)</f>
        <v>2883</v>
      </c>
      <c r="O92" s="198">
        <f>AVERAGE(E90:J92)</f>
        <v>180.1875</v>
      </c>
    </row>
    <row r="93" spans="1:15" ht="15.75" customHeight="1" thickTop="1">
      <c r="A93" s="605" t="s">
        <v>47</v>
      </c>
      <c r="B93" s="190" t="s">
        <v>168</v>
      </c>
      <c r="C93" s="185" t="str">
        <f>VLOOKUP(B93,Single!$C$6:$N$95,2,0)</f>
        <v>SVK</v>
      </c>
      <c r="D93" s="173">
        <f>VLOOKUP(B93,Single!$C$6:$N$95,3,0)</f>
        <v>0</v>
      </c>
      <c r="E93" s="173">
        <f>VLOOKUP(B93,Single!$C$6:$N$95,4,0)</f>
        <v>114</v>
      </c>
      <c r="F93" s="173">
        <f>VLOOKUP(B93,Single!$C$6:$N$95,5,0)</f>
        <v>204</v>
      </c>
      <c r="G93" s="173">
        <f>VLOOKUP(B93,Single!$C$6:$N$95,6,0)</f>
        <v>175</v>
      </c>
      <c r="H93" s="173">
        <f>VLOOKUP(B93,Single!$C$6:$N$95,7,0)</f>
        <v>166</v>
      </c>
      <c r="I93" s="173">
        <f>VLOOKUP(B93,Single!$C$6:$N$95,8,0)</f>
        <v>152</v>
      </c>
      <c r="J93" s="173">
        <f>VLOOKUP(B93,Single!$C$6:$N$95,9,0)</f>
        <v>192</v>
      </c>
      <c r="K93" s="173">
        <f>VLOOKUP(B93,Single!$C$6:$N$95,10,0)</f>
        <v>0</v>
      </c>
      <c r="L93" s="173">
        <f>VLOOKUP(B93,Single!$C$6:$N$95,11,0)</f>
        <v>0</v>
      </c>
      <c r="M93" s="257"/>
      <c r="N93" s="122">
        <f>SUM(E93:L95)</f>
        <v>2748</v>
      </c>
      <c r="O93" s="199">
        <v>180.9375</v>
      </c>
    </row>
    <row r="94" spans="1:15" ht="15.75" customHeight="1">
      <c r="A94" s="606"/>
      <c r="B94" s="175" t="s">
        <v>168</v>
      </c>
      <c r="C94" s="176"/>
      <c r="D94" s="253">
        <f>VLOOKUP(B94,Doubles!$C$6:$N$93,3,0)</f>
        <v>0</v>
      </c>
      <c r="E94" s="95">
        <f>VLOOKUP(B94,Doubles!$C$6:$N$93,4,0)</f>
        <v>195</v>
      </c>
      <c r="F94" s="95">
        <f>VLOOKUP(B94,Doubles!$C$6:$N$93,5,0)</f>
        <v>176</v>
      </c>
      <c r="G94" s="95">
        <f>VLOOKUP(B94,Doubles!$C$6:$N$93,6,0)</f>
        <v>186</v>
      </c>
      <c r="H94" s="95">
        <f>VLOOKUP(B94,Doubles!$C$6:$N$93,7,0)</f>
        <v>162</v>
      </c>
      <c r="I94" s="95">
        <f>VLOOKUP(B94,Doubles!$C$6:$N$93,8,0)</f>
        <v>160</v>
      </c>
      <c r="J94" s="95">
        <f>VLOOKUP(B94,Doubles!$C$6:$N$93,9,0)</f>
        <v>215</v>
      </c>
      <c r="K94" s="95">
        <f>VLOOKUP(B94,Doubles!$C$6:$N$93,10,0)</f>
        <v>0</v>
      </c>
      <c r="L94" s="95">
        <f>VLOOKUP(B94,Doubles!$C$6:$N$93,11,0)</f>
        <v>0</v>
      </c>
      <c r="M94" s="95"/>
      <c r="N94" s="122">
        <f>SUM(E93:L95)</f>
        <v>2748</v>
      </c>
      <c r="O94" s="197">
        <v>180.9375</v>
      </c>
    </row>
    <row r="95" spans="1:15" ht="15.75" customHeight="1" thickBot="1">
      <c r="A95" s="607"/>
      <c r="B95" s="178" t="s">
        <v>168</v>
      </c>
      <c r="C95" s="178"/>
      <c r="D95" s="252" t="e">
        <f>VLOOKUP(B95,Teams!C39:L122,3,0)</f>
        <v>#N/A</v>
      </c>
      <c r="E95" s="158">
        <f>VLOOKUP(B95,Teams!$C$6:$L$89,4,0)</f>
        <v>139</v>
      </c>
      <c r="F95" s="158">
        <f>VLOOKUP(B95,Teams!$C$6:$L$89,5,0)</f>
        <v>171</v>
      </c>
      <c r="G95" s="158">
        <f>VLOOKUP(B95,Teams!$C$6:$L$89,6,0)</f>
        <v>162</v>
      </c>
      <c r="H95" s="158">
        <f>VLOOKUP(B95,Teams!$C$6:$L$89,7,0)</f>
        <v>179</v>
      </c>
      <c r="I95" s="179"/>
      <c r="J95" s="179"/>
      <c r="K95" s="158">
        <f>VLOOKUP(B95,Teams!$C$6:$L$89,8,0)</f>
        <v>0</v>
      </c>
      <c r="L95" s="158">
        <f>VLOOKUP(B95,Teams!$C$6:$L$89,9,0)</f>
        <v>0</v>
      </c>
      <c r="M95" s="158"/>
      <c r="N95" s="172">
        <f>SUM(E93:L95)</f>
        <v>2748</v>
      </c>
      <c r="O95" s="198">
        <v>180.9375</v>
      </c>
    </row>
    <row r="96" spans="1:15" ht="15.75" customHeight="1" thickTop="1">
      <c r="A96" s="605" t="s">
        <v>48</v>
      </c>
      <c r="B96" s="423" t="s">
        <v>233</v>
      </c>
      <c r="C96" s="256" t="str">
        <f>VLOOKUP(B96,Single!$C$6:$N$95,2,0)</f>
        <v>CZE</v>
      </c>
      <c r="D96" s="288">
        <f>VLOOKUP(B96,Single!$C$6:$N$95,3,0)</f>
        <v>8</v>
      </c>
      <c r="E96" s="163">
        <f>VLOOKUP(B96,Single!$C$6:$N$95,4,0)</f>
        <v>174</v>
      </c>
      <c r="F96" s="163">
        <f>VLOOKUP(B96,Single!$C$6:$N$95,5,0)</f>
        <v>142</v>
      </c>
      <c r="G96" s="163">
        <f>VLOOKUP(B96,Single!$C$6:$N$95,6,0)</f>
        <v>192</v>
      </c>
      <c r="H96" s="163">
        <f>VLOOKUP(B96,Single!$C$6:$N$95,7,0)</f>
        <v>145</v>
      </c>
      <c r="I96" s="163">
        <f>VLOOKUP(B96,Single!$C$6:$N$95,8,0)</f>
        <v>186</v>
      </c>
      <c r="J96" s="163">
        <f>VLOOKUP(B96,Single!$C$6:$N$95,9,0)</f>
        <v>192</v>
      </c>
      <c r="K96" s="163">
        <f>VLOOKUP(B96,Single!$C$6:$N$95,10,0)</f>
        <v>0</v>
      </c>
      <c r="L96" s="163">
        <f>VLOOKUP(B96,Single!$C$6:$N$95,11,0)</f>
        <v>48</v>
      </c>
      <c r="M96" s="94"/>
      <c r="N96" s="122">
        <f>SUM(E96:L98)</f>
        <v>2761</v>
      </c>
      <c r="O96" s="199">
        <f>AVERAGE(E96:J98)</f>
        <v>164.5625</v>
      </c>
    </row>
    <row r="97" spans="1:15" ht="15.75" customHeight="1">
      <c r="A97" s="606"/>
      <c r="B97" s="182" t="s">
        <v>233</v>
      </c>
      <c r="C97" s="182"/>
      <c r="D97" s="251">
        <f>VLOOKUP(B97,Doubles!$C$6:$N$93,3,0)</f>
        <v>8</v>
      </c>
      <c r="E97" s="95">
        <f>VLOOKUP(B97,Doubles!$C$6:$N$93,4,0)</f>
        <v>165</v>
      </c>
      <c r="F97" s="95">
        <f>VLOOKUP(B97,Doubles!$C$6:$N$93,5,0)</f>
        <v>155</v>
      </c>
      <c r="G97" s="95">
        <f>VLOOKUP(B97,Doubles!$C$6:$N$93,6,0)</f>
        <v>167</v>
      </c>
      <c r="H97" s="95">
        <f>VLOOKUP(B97,Doubles!$C$6:$N$93,7,0)</f>
        <v>135</v>
      </c>
      <c r="I97" s="95">
        <f>VLOOKUP(B97,Doubles!$C$6:$N$93,8,0)</f>
        <v>157</v>
      </c>
      <c r="J97" s="95">
        <f>VLOOKUP(B97,Doubles!$C$6:$N$93,9,0)</f>
        <v>151</v>
      </c>
      <c r="K97" s="95">
        <f>VLOOKUP(B97,Doubles!$C$6:$N$93,10,0)</f>
        <v>0</v>
      </c>
      <c r="L97" s="95">
        <f>VLOOKUP(B97,Doubles!$C$6:$N$93,11,0)</f>
        <v>48</v>
      </c>
      <c r="M97" s="95"/>
      <c r="N97" s="122">
        <f>SUM(E96:L98)</f>
        <v>2761</v>
      </c>
      <c r="O97" s="197">
        <f>AVERAGE(E96:J98)</f>
        <v>164.5625</v>
      </c>
    </row>
    <row r="98" spans="1:15" ht="15.75" customHeight="1" thickBot="1">
      <c r="A98" s="607"/>
      <c r="B98" s="178" t="s">
        <v>233</v>
      </c>
      <c r="C98" s="178"/>
      <c r="D98" s="252" t="e">
        <f>VLOOKUP(B98,Teams!C57:L140,3,0)</f>
        <v>#N/A</v>
      </c>
      <c r="E98" s="158">
        <f>VLOOKUP(B98,Teams!$C$6:$L$89,4,0)</f>
        <v>166</v>
      </c>
      <c r="F98" s="158">
        <f>VLOOKUP(B98,Teams!$C$6:$L$89,5,0)</f>
        <v>147</v>
      </c>
      <c r="G98" s="158">
        <f>VLOOKUP(B98,Teams!$C$6:$L$89,6,0)</f>
        <v>188</v>
      </c>
      <c r="H98" s="158">
        <f>VLOOKUP(B98,Teams!$C$6:$L$89,7,0)</f>
        <v>171</v>
      </c>
      <c r="I98" s="158"/>
      <c r="J98" s="158"/>
      <c r="K98" s="158">
        <f>VLOOKUP(B98,Teams!$C$6:$L$89,8,0)</f>
        <v>0</v>
      </c>
      <c r="L98" s="158">
        <f>VLOOKUP(B98,Teams!$C$6:$L$89,9,0)</f>
        <v>32</v>
      </c>
      <c r="M98" s="158"/>
      <c r="N98" s="172">
        <f>SUM(E96:L98)</f>
        <v>2761</v>
      </c>
      <c r="O98" s="198">
        <f>AVERAGE(E96:J98)</f>
        <v>164.5625</v>
      </c>
    </row>
    <row r="99" spans="1:15" ht="15.75" customHeight="1" thickTop="1">
      <c r="A99" s="605" t="s">
        <v>49</v>
      </c>
      <c r="B99" s="184" t="s">
        <v>161</v>
      </c>
      <c r="C99" s="185" t="str">
        <f>VLOOKUP(B99,Single!$C$6:$N$95,2,0)</f>
        <v>HUN</v>
      </c>
      <c r="D99" s="173">
        <f>VLOOKUP(B99,Single!$C$6:$N$95,3,0)</f>
        <v>3</v>
      </c>
      <c r="E99" s="173">
        <f>VLOOKUP(B99,Single!$C$6:$N$95,4,0)</f>
        <v>168</v>
      </c>
      <c r="F99" s="173">
        <f>VLOOKUP(B99,Single!$C$6:$N$95,5,0)</f>
        <v>203</v>
      </c>
      <c r="G99" s="173">
        <f>VLOOKUP(B99,Single!$C$6:$N$95,6,0)</f>
        <v>152</v>
      </c>
      <c r="H99" s="173">
        <f>VLOOKUP(B99,Single!$C$6:$N$95,7,0)</f>
        <v>161</v>
      </c>
      <c r="I99" s="173">
        <f>VLOOKUP(B99,Single!$C$6:$N$95,8,0)</f>
        <v>178</v>
      </c>
      <c r="J99" s="173">
        <f>VLOOKUP(B99,Single!$C$6:$N$95,9,0)</f>
        <v>197</v>
      </c>
      <c r="K99" s="173">
        <f>VLOOKUP(B99,Single!$C$6:$N$95,10,0)</f>
        <v>0</v>
      </c>
      <c r="L99" s="173">
        <f>VLOOKUP(B99,Single!$C$6:$N$95,11,0)</f>
        <v>18</v>
      </c>
      <c r="M99" s="257"/>
      <c r="N99" s="122">
        <f>SUM(E99:L101)</f>
        <v>2795</v>
      </c>
      <c r="O99" s="199">
        <f>AVERAGE(E99:J101)</f>
        <v>171.6875</v>
      </c>
    </row>
    <row r="100" spans="1:15" ht="15.75" customHeight="1">
      <c r="A100" s="606"/>
      <c r="B100" s="175" t="s">
        <v>161</v>
      </c>
      <c r="C100" s="176"/>
      <c r="D100" s="253">
        <f>VLOOKUP(B100,Doubles!$C$6:$N$93,3,0)</f>
        <v>3</v>
      </c>
      <c r="E100" s="95">
        <f>VLOOKUP(B100,Doubles!$C$6:$N$93,4,0)</f>
        <v>167</v>
      </c>
      <c r="F100" s="95">
        <f>VLOOKUP(B100,Doubles!$C$6:$N$93,5,0)</f>
        <v>145</v>
      </c>
      <c r="G100" s="95">
        <f>VLOOKUP(B100,Doubles!$C$6:$N$93,6,0)</f>
        <v>163</v>
      </c>
      <c r="H100" s="95">
        <f>VLOOKUP(B100,Doubles!$C$6:$N$93,7,0)</f>
        <v>154</v>
      </c>
      <c r="I100" s="95">
        <f>VLOOKUP(B100,Doubles!$C$6:$N$93,8,0)</f>
        <v>150</v>
      </c>
      <c r="J100" s="95">
        <f>VLOOKUP(B100,Doubles!$C$6:$N$93,9,0)</f>
        <v>200</v>
      </c>
      <c r="K100" s="95">
        <f>VLOOKUP(B100,Doubles!$C$6:$N$93,10,0)</f>
        <v>0</v>
      </c>
      <c r="L100" s="95">
        <f>VLOOKUP(B100,Doubles!$C$6:$N$93,11,0)</f>
        <v>18</v>
      </c>
      <c r="M100" s="95"/>
      <c r="N100" s="122">
        <f>SUM(E99:L101)</f>
        <v>2795</v>
      </c>
      <c r="O100" s="197">
        <f>AVERAGE(E99:J101)</f>
        <v>171.6875</v>
      </c>
    </row>
    <row r="101" spans="1:15" ht="15.75" customHeight="1" thickBot="1">
      <c r="A101" s="607"/>
      <c r="B101" s="189" t="s">
        <v>161</v>
      </c>
      <c r="C101" s="178"/>
      <c r="D101" s="252" t="e">
        <f>VLOOKUP(B101,Teams!C111:L194,3,0)</f>
        <v>#N/A</v>
      </c>
      <c r="E101" s="158">
        <f>VLOOKUP(B101,Teams!$C$6:$L$89,4,0)</f>
        <v>205</v>
      </c>
      <c r="F101" s="158">
        <f>VLOOKUP(B101,Teams!$C$6:$L$89,5,0)</f>
        <v>133</v>
      </c>
      <c r="G101" s="158">
        <f>VLOOKUP(B101,Teams!$C$6:$L$89,6,0)</f>
        <v>201</v>
      </c>
      <c r="H101" s="158">
        <f>VLOOKUP(B101,Teams!$C$6:$L$89,7,0)</f>
        <v>170</v>
      </c>
      <c r="I101" s="179"/>
      <c r="J101" s="179"/>
      <c r="K101" s="158">
        <f>VLOOKUP(B101,Teams!$C$6:$L$89,8,0)</f>
        <v>0</v>
      </c>
      <c r="L101" s="158">
        <f>VLOOKUP(B101,Teams!$C$6:$L$89,9,0)</f>
        <v>12</v>
      </c>
      <c r="M101" s="158"/>
      <c r="N101" s="172">
        <f>SUM(E99:L101)</f>
        <v>2795</v>
      </c>
      <c r="O101" s="198">
        <f>AVERAGE(E99:J101)</f>
        <v>171.6875</v>
      </c>
    </row>
    <row r="102" spans="1:15" ht="15.75" customHeight="1" thickTop="1">
      <c r="A102" s="605" t="s">
        <v>50</v>
      </c>
      <c r="B102" s="180" t="s">
        <v>109</v>
      </c>
      <c r="C102" s="162" t="str">
        <f>VLOOKUP(B102,Single!$C$6:$N$95,2,0)</f>
        <v>HUN</v>
      </c>
      <c r="D102" s="163">
        <f>VLOOKUP(B102,Single!$C$6:$N$95,3,0)</f>
        <v>4</v>
      </c>
      <c r="E102" s="163">
        <f>VLOOKUP(B102,Single!$C$6:$N$95,4,0)</f>
        <v>146</v>
      </c>
      <c r="F102" s="163">
        <f>VLOOKUP(B102,Single!$C$6:$N$95,5,0)</f>
        <v>127</v>
      </c>
      <c r="G102" s="163">
        <f>VLOOKUP(B102,Single!$C$6:$N$95,6,0)</f>
        <v>147</v>
      </c>
      <c r="H102" s="163">
        <f>VLOOKUP(B102,Single!$C$6:$N$95,7,0)</f>
        <v>113</v>
      </c>
      <c r="I102" s="163">
        <f>VLOOKUP(B102,Single!$C$6:$N$95,8,0)</f>
        <v>184</v>
      </c>
      <c r="J102" s="163">
        <f>VLOOKUP(B102,Single!$C$6:$N$95,9,0)</f>
        <v>193</v>
      </c>
      <c r="K102" s="163">
        <f>VLOOKUP(B102,Single!$C$6:$N$95,10,0)</f>
        <v>0</v>
      </c>
      <c r="L102" s="163">
        <f>VLOOKUP(B102,Single!$C$6:$N$95,11,0)</f>
        <v>24</v>
      </c>
      <c r="M102" s="94"/>
      <c r="N102" s="122">
        <f>SUM(E102:L104)</f>
        <v>2849</v>
      </c>
      <c r="O102" s="199">
        <f>AVERAGE(E102:J104)</f>
        <v>174.0625</v>
      </c>
    </row>
    <row r="103" spans="1:15" ht="15.75" customHeight="1">
      <c r="A103" s="606"/>
      <c r="B103" s="170" t="s">
        <v>109</v>
      </c>
      <c r="C103" s="182"/>
      <c r="D103" s="95">
        <f>VLOOKUP(B103,Doubles!$C$6:$N$93,3,0)</f>
        <v>4</v>
      </c>
      <c r="E103" s="95">
        <f>VLOOKUP(B103,Doubles!$C$6:$N$93,4,0)</f>
        <v>169</v>
      </c>
      <c r="F103" s="95">
        <f>VLOOKUP(B103,Doubles!$C$6:$N$93,5,0)</f>
        <v>194</v>
      </c>
      <c r="G103" s="95">
        <f>VLOOKUP(B103,Doubles!$C$6:$N$93,6,0)</f>
        <v>198</v>
      </c>
      <c r="H103" s="95">
        <f>VLOOKUP(B103,Doubles!$C$6:$N$93,7,0)</f>
        <v>187</v>
      </c>
      <c r="I103" s="95">
        <f>VLOOKUP(B103,Doubles!$C$6:$N$93,8,0)</f>
        <v>172</v>
      </c>
      <c r="J103" s="95">
        <f>VLOOKUP(B103,Doubles!$C$6:$N$93,9,0)</f>
        <v>174</v>
      </c>
      <c r="K103" s="95">
        <f>VLOOKUP(B103,Doubles!$C$6:$N$93,10,0)</f>
        <v>0</v>
      </c>
      <c r="L103" s="95">
        <f>VLOOKUP(B103,Doubles!$C$6:$N$93,11,0)</f>
        <v>24</v>
      </c>
      <c r="M103" s="95"/>
      <c r="N103" s="122">
        <f>SUM(E102:L104)</f>
        <v>2849</v>
      </c>
      <c r="O103" s="197">
        <f>AVERAGE(E102:J104)</f>
        <v>174.0625</v>
      </c>
    </row>
    <row r="104" spans="1:15" ht="15.75" customHeight="1" thickBot="1">
      <c r="A104" s="607"/>
      <c r="B104" s="178" t="s">
        <v>109</v>
      </c>
      <c r="C104" s="178"/>
      <c r="D104" s="252" t="e">
        <f>VLOOKUP(B104,Teams!C144:L227,3,0)</f>
        <v>#N/A</v>
      </c>
      <c r="E104" s="158">
        <f>VLOOKUP(B104,Teams!$C$6:$L$89,4,0)</f>
        <v>181</v>
      </c>
      <c r="F104" s="158">
        <f>VLOOKUP(B104,Teams!$C$6:$L$89,5,0)</f>
        <v>225</v>
      </c>
      <c r="G104" s="158">
        <f>VLOOKUP(B104,Teams!$C$6:$L$89,6,0)</f>
        <v>191</v>
      </c>
      <c r="H104" s="158">
        <f>VLOOKUP(B104,Teams!$C$6:$L$89,7,0)</f>
        <v>184</v>
      </c>
      <c r="I104" s="158"/>
      <c r="J104" s="158"/>
      <c r="K104" s="158">
        <f>VLOOKUP(B104,Teams!$C$6:$L$89,8,0)</f>
        <v>0</v>
      </c>
      <c r="L104" s="158">
        <f>VLOOKUP(B104,Teams!$C$6:$L$89,9,0)</f>
        <v>16</v>
      </c>
      <c r="M104" s="158"/>
      <c r="N104" s="172">
        <f>SUM(E102:L104)</f>
        <v>2849</v>
      </c>
      <c r="O104" s="198">
        <f>AVERAGE(E102:J104)</f>
        <v>174.0625</v>
      </c>
    </row>
    <row r="105" spans="1:15" ht="15.75" customHeight="1" thickTop="1">
      <c r="A105" s="605" t="s">
        <v>51</v>
      </c>
      <c r="B105" s="184" t="s">
        <v>110</v>
      </c>
      <c r="C105" s="185" t="str">
        <f>VLOOKUP(B105,Single!$C$6:$N$95,2,0)</f>
        <v>HUN</v>
      </c>
      <c r="D105" s="173">
        <f>VLOOKUP(B105,Single!$C$6:$N$95,3,0)</f>
        <v>0</v>
      </c>
      <c r="E105" s="173">
        <f>VLOOKUP(B105,Single!$C$6:$N$95,4,0)</f>
        <v>148</v>
      </c>
      <c r="F105" s="173">
        <f>VLOOKUP(B105,Single!$C$6:$N$95,5,0)</f>
        <v>158</v>
      </c>
      <c r="G105" s="173">
        <f>VLOOKUP(B105,Single!$C$6:$N$95,6,0)</f>
        <v>200</v>
      </c>
      <c r="H105" s="173">
        <f>VLOOKUP(B105,Single!$C$6:$N$95,7,0)</f>
        <v>157</v>
      </c>
      <c r="I105" s="173">
        <f>VLOOKUP(B105,Single!$C$6:$N$95,8,0)</f>
        <v>170</v>
      </c>
      <c r="J105" s="173">
        <f>VLOOKUP(B105,Single!$C$6:$N$95,9,0)</f>
        <v>211</v>
      </c>
      <c r="K105" s="173">
        <f>VLOOKUP(B105,Single!$C$6:$N$95,10,0)</f>
        <v>0</v>
      </c>
      <c r="L105" s="173">
        <f>VLOOKUP(B105,Single!$C$6:$N$95,11,0)</f>
        <v>0</v>
      </c>
      <c r="M105" s="257"/>
      <c r="N105" s="122">
        <f>SUM(E105:L107)</f>
        <v>2719</v>
      </c>
      <c r="O105" s="199">
        <f>AVERAGE(E105:J107)</f>
        <v>169.9375</v>
      </c>
    </row>
    <row r="106" spans="1:15" ht="15.75" customHeight="1">
      <c r="A106" s="606"/>
      <c r="B106" s="175" t="s">
        <v>110</v>
      </c>
      <c r="C106" s="176"/>
      <c r="D106" s="253">
        <f>VLOOKUP(B106,Doubles!$C$6:$N$93,3,0)</f>
        <v>0</v>
      </c>
      <c r="E106" s="95">
        <f>VLOOKUP(B106,Doubles!$C$6:$N$93,4,0)</f>
        <v>169</v>
      </c>
      <c r="F106" s="95">
        <f>VLOOKUP(B106,Doubles!$C$6:$N$93,5,0)</f>
        <v>185</v>
      </c>
      <c r="G106" s="95">
        <f>VLOOKUP(B106,Doubles!$C$6:$N$93,6,0)</f>
        <v>167</v>
      </c>
      <c r="H106" s="95">
        <f>VLOOKUP(B106,Doubles!$C$6:$N$93,7,0)</f>
        <v>172</v>
      </c>
      <c r="I106" s="95">
        <f>VLOOKUP(B106,Doubles!$C$6:$N$93,8,0)</f>
        <v>153</v>
      </c>
      <c r="J106" s="95">
        <f>VLOOKUP(B106,Doubles!$C$6:$N$93,9,0)</f>
        <v>171</v>
      </c>
      <c r="K106" s="95">
        <f>VLOOKUP(B106,Doubles!$C$6:$N$93,10,0)</f>
        <v>0</v>
      </c>
      <c r="L106" s="187">
        <f>VLOOKUP(B106,Doubles!$C$6:$N$93,11,0)</f>
        <v>0</v>
      </c>
      <c r="M106" s="187"/>
      <c r="N106" s="122">
        <f>SUM(E105:L107)</f>
        <v>2719</v>
      </c>
      <c r="O106" s="197">
        <f>AVERAGE(E105:J107)</f>
        <v>169.9375</v>
      </c>
    </row>
    <row r="107" spans="1:15" ht="15.75" customHeight="1" thickBot="1">
      <c r="A107" s="607"/>
      <c r="B107" s="178" t="s">
        <v>110</v>
      </c>
      <c r="C107" s="178"/>
      <c r="D107" s="252" t="e">
        <f>VLOOKUP(B107,Teams!C126:L209,3,0)</f>
        <v>#N/A</v>
      </c>
      <c r="E107" s="158">
        <f>VLOOKUP(B107,Teams!$C$6:$L$89,4,0)</f>
        <v>180</v>
      </c>
      <c r="F107" s="158">
        <f>VLOOKUP(B107,Teams!$C$6:$L$89,5,0)</f>
        <v>187</v>
      </c>
      <c r="G107" s="158">
        <f>VLOOKUP(B107,Teams!$C$6:$L$89,6,0)</f>
        <v>136</v>
      </c>
      <c r="H107" s="158">
        <f>VLOOKUP(B107,Teams!$C$6:$L$89,7,0)</f>
        <v>155</v>
      </c>
      <c r="I107" s="179"/>
      <c r="J107" s="179"/>
      <c r="K107" s="158">
        <f>VLOOKUP(B107,Teams!$C$6:$L$89,8,0)</f>
        <v>0</v>
      </c>
      <c r="L107" s="158">
        <f>VLOOKUP(B107,Teams!$C$6:$L$89,9,0)</f>
        <v>0</v>
      </c>
      <c r="M107" s="158"/>
      <c r="N107" s="172">
        <f>SUM(E105:L107)</f>
        <v>2719</v>
      </c>
      <c r="O107" s="198">
        <f>AVERAGE(E105:J107)</f>
        <v>169.9375</v>
      </c>
    </row>
    <row r="108" spans="1:15" ht="15.75" customHeight="1" thickTop="1">
      <c r="A108" s="605" t="s">
        <v>52</v>
      </c>
      <c r="B108" s="180" t="s">
        <v>120</v>
      </c>
      <c r="C108" s="181" t="str">
        <f>VLOOKUP(B108,Single!$C$6:$N$95,2,0)</f>
        <v>HUN</v>
      </c>
      <c r="D108" s="163">
        <f>VLOOKUP(B108,Single!$C$6:$N$95,3,0)</f>
        <v>0</v>
      </c>
      <c r="E108" s="163">
        <f>VLOOKUP(B108,Single!$C$6:$N$95,4,0)</f>
        <v>191</v>
      </c>
      <c r="F108" s="163">
        <f>VLOOKUP(B108,Single!$C$6:$N$95,5,0)</f>
        <v>145</v>
      </c>
      <c r="G108" s="163">
        <f>VLOOKUP(B108,Single!$C$6:$N$95,6,0)</f>
        <v>171</v>
      </c>
      <c r="H108" s="163">
        <f>VLOOKUP(B108,Single!$C$6:$N$95,7,0)</f>
        <v>151</v>
      </c>
      <c r="I108" s="163">
        <f>VLOOKUP(B108,Single!$C$6:$N$95,8,0)</f>
        <v>149</v>
      </c>
      <c r="J108" s="163">
        <f>VLOOKUP(B108,Single!$C$6:$N$95,9,0)</f>
        <v>152</v>
      </c>
      <c r="K108" s="163">
        <f>VLOOKUP(B108,Single!$C$6:$N$95,10,0)</f>
        <v>48</v>
      </c>
      <c r="L108" s="163">
        <f>VLOOKUP(B108,Single!$C$6:$N$95,11,0)</f>
        <v>0</v>
      </c>
      <c r="M108" s="94"/>
      <c r="N108" s="122">
        <f>SUM(E108:L110)</f>
        <v>2743</v>
      </c>
      <c r="O108" s="199">
        <f>AVERAGE(E108:J110)</f>
        <v>163.4375</v>
      </c>
    </row>
    <row r="109" spans="1:15" ht="15.75" customHeight="1">
      <c r="A109" s="606"/>
      <c r="B109" s="194" t="s">
        <v>120</v>
      </c>
      <c r="C109" s="171"/>
      <c r="D109" s="251">
        <f>VLOOKUP(B109,Doubles!$C$6:$N$93,3,0)</f>
        <v>0</v>
      </c>
      <c r="E109" s="95">
        <f>VLOOKUP(B109,Doubles!$C$6:$N$93,4,0)</f>
        <v>179</v>
      </c>
      <c r="F109" s="95">
        <f>VLOOKUP(B109,Doubles!$C$6:$N$93,5,0)</f>
        <v>152</v>
      </c>
      <c r="G109" s="95">
        <f>VLOOKUP(B109,Doubles!$C$6:$N$93,6,0)</f>
        <v>178</v>
      </c>
      <c r="H109" s="95">
        <f>VLOOKUP(B109,Doubles!$C$6:$N$93,7,0)</f>
        <v>175</v>
      </c>
      <c r="I109" s="95">
        <f>VLOOKUP(B109,Doubles!$C$6:$N$93,8,0)</f>
        <v>150</v>
      </c>
      <c r="J109" s="95">
        <f>VLOOKUP(B109,Doubles!$C$6:$N$93,9,0)</f>
        <v>111</v>
      </c>
      <c r="K109" s="95">
        <f>VLOOKUP(B109,Doubles!$C$6:$N$93,10,0)</f>
        <v>48</v>
      </c>
      <c r="L109" s="95">
        <f>VLOOKUP(B109,Doubles!$C$6:$N$93,11,0)</f>
        <v>0</v>
      </c>
      <c r="M109" s="95"/>
      <c r="N109" s="122">
        <f>SUM(E108:L110)</f>
        <v>2743</v>
      </c>
      <c r="O109" s="197">
        <f>AVERAGE(E108:J110)</f>
        <v>163.4375</v>
      </c>
    </row>
    <row r="110" spans="1:15" ht="15.75" customHeight="1" thickBot="1">
      <c r="A110" s="607"/>
      <c r="B110" s="188" t="s">
        <v>120</v>
      </c>
      <c r="C110" s="178"/>
      <c r="D110" s="252">
        <f>VLOOKUP(B110,Teams!C42:L125,3,0)</f>
        <v>0</v>
      </c>
      <c r="E110" s="158">
        <f>VLOOKUP(B110,Teams!$C$6:$L$89,4,0)</f>
        <v>159</v>
      </c>
      <c r="F110" s="158">
        <f>VLOOKUP(B110,Teams!$C$6:$L$89,5,0)</f>
        <v>211</v>
      </c>
      <c r="G110" s="158">
        <f>VLOOKUP(B110,Teams!$C$6:$L$89,6,0)</f>
        <v>169</v>
      </c>
      <c r="H110" s="158">
        <f>VLOOKUP(B110,Teams!$C$6:$L$89,7,0)</f>
        <v>172</v>
      </c>
      <c r="I110" s="158"/>
      <c r="J110" s="158"/>
      <c r="K110" s="158">
        <f>VLOOKUP(B110,Teams!$C$6:$L$89,8,0)</f>
        <v>32</v>
      </c>
      <c r="L110" s="158">
        <f>VLOOKUP(B110,Teams!$C$6:$L$89,9,0)</f>
        <v>0</v>
      </c>
      <c r="M110" s="158"/>
      <c r="N110" s="172">
        <f>SUM(E108:L110)</f>
        <v>2743</v>
      </c>
      <c r="O110" s="198">
        <f>AVERAGE(E108:J110)</f>
        <v>163.4375</v>
      </c>
    </row>
    <row r="111" spans="1:15" ht="15.75" customHeight="1" thickTop="1">
      <c r="A111" s="605" t="s">
        <v>53</v>
      </c>
      <c r="B111" s="180" t="s">
        <v>155</v>
      </c>
      <c r="C111" s="181" t="str">
        <f>VLOOKUP(B111,Single!$C$6:$N$95,2,0)</f>
        <v>HUN</v>
      </c>
      <c r="D111" s="163">
        <f>VLOOKUP(B111,Single!$C$6:$N$95,3,0)</f>
        <v>0</v>
      </c>
      <c r="E111" s="163">
        <f>VLOOKUP(B111,Single!$C$6:$N$95,4,0)</f>
        <v>155</v>
      </c>
      <c r="F111" s="163">
        <f>VLOOKUP(B111,Single!$C$6:$N$95,5,0)</f>
        <v>150</v>
      </c>
      <c r="G111" s="163">
        <f>VLOOKUP(B111,Single!$C$6:$N$95,6,0)</f>
        <v>146</v>
      </c>
      <c r="H111" s="163">
        <f>VLOOKUP(B111,Single!$C$6:$N$95,7,0)</f>
        <v>197</v>
      </c>
      <c r="I111" s="163">
        <f>VLOOKUP(B111,Single!$C$6:$N$95,8,0)</f>
        <v>151</v>
      </c>
      <c r="J111" s="163">
        <f>VLOOKUP(B111,Single!$C$6:$N$95,9,0)</f>
        <v>169</v>
      </c>
      <c r="K111" s="163">
        <f>VLOOKUP(B111,Single!$C$6:$N$95,10,0)</f>
        <v>48</v>
      </c>
      <c r="L111" s="163">
        <f>VLOOKUP(B111,Single!$C$6:$N$95,11,0)</f>
        <v>0</v>
      </c>
      <c r="M111" s="94"/>
      <c r="N111" s="122">
        <f>SUM(E111:L113)</f>
        <v>2628</v>
      </c>
      <c r="O111" s="199">
        <f>AVERAGE(E111:J113)</f>
        <v>156.25</v>
      </c>
    </row>
    <row r="112" spans="1:15" ht="15.75" customHeight="1">
      <c r="A112" s="606"/>
      <c r="B112" s="195" t="s">
        <v>155</v>
      </c>
      <c r="C112" s="171"/>
      <c r="D112" s="251">
        <f>VLOOKUP(B112,Doubles!$C$6:$N$93,3,0)</f>
        <v>0</v>
      </c>
      <c r="E112" s="95">
        <f>VLOOKUP(B112,Doubles!$C$6:$N$93,4,0)</f>
        <v>174</v>
      </c>
      <c r="F112" s="95">
        <f>VLOOKUP(B112,Doubles!$C$6:$N$93,5,0)</f>
        <v>174</v>
      </c>
      <c r="G112" s="95">
        <f>VLOOKUP(B112,Doubles!$C$6:$N$93,6,0)</f>
        <v>141</v>
      </c>
      <c r="H112" s="95">
        <f>VLOOKUP(B112,Doubles!$C$6:$N$93,7,0)</f>
        <v>155</v>
      </c>
      <c r="I112" s="95">
        <f>VLOOKUP(B112,Doubles!$C$6:$N$93,8,0)</f>
        <v>163</v>
      </c>
      <c r="J112" s="95">
        <f>VLOOKUP(B112,Doubles!$C$6:$N$93,9,0)</f>
        <v>119</v>
      </c>
      <c r="K112" s="95">
        <f>VLOOKUP(B112,Doubles!$C$6:$N$93,10,0)</f>
        <v>48</v>
      </c>
      <c r="L112" s="95">
        <f>VLOOKUP(B112,Doubles!$C$6:$N$93,11,0)</f>
        <v>0</v>
      </c>
      <c r="M112" s="95"/>
      <c r="N112" s="122">
        <f>SUM(E111:L113)</f>
        <v>2628</v>
      </c>
      <c r="O112" s="197">
        <f>AVERAGE(E111:J113)</f>
        <v>156.25</v>
      </c>
    </row>
    <row r="113" spans="1:15" ht="15.75" customHeight="1" thickBot="1">
      <c r="A113" s="607"/>
      <c r="B113" s="178" t="s">
        <v>155</v>
      </c>
      <c r="C113" s="178"/>
      <c r="D113" s="252">
        <f>VLOOKUP(B113,Teams!C15:L98,3,0)</f>
        <v>0</v>
      </c>
      <c r="E113" s="158">
        <f>VLOOKUP(B113,Teams!$C$6:$L$89,4,0)</f>
        <v>151</v>
      </c>
      <c r="F113" s="158">
        <f>VLOOKUP(B113,Teams!$C$6:$L$89,5,0)</f>
        <v>171</v>
      </c>
      <c r="G113" s="158">
        <f>VLOOKUP(B113,Teams!$C$6:$L$89,6,0)</f>
        <v>125</v>
      </c>
      <c r="H113" s="158">
        <f>VLOOKUP(B113,Teams!$C$6:$L$89,7,0)</f>
        <v>159</v>
      </c>
      <c r="I113" s="158"/>
      <c r="J113" s="158"/>
      <c r="K113" s="158">
        <f>VLOOKUP(B113,Teams!$C$6:$L$89,8,0)</f>
        <v>32</v>
      </c>
      <c r="L113" s="158">
        <f>VLOOKUP(B113,Teams!$C$6:$L$89,9,0)</f>
        <v>0</v>
      </c>
      <c r="M113" s="158"/>
      <c r="N113" s="172">
        <f>SUM(E111:L113)</f>
        <v>2628</v>
      </c>
      <c r="O113" s="198">
        <f>AVERAGE(E111:J113)</f>
        <v>156.25</v>
      </c>
    </row>
    <row r="114" spans="1:15" ht="15.75" customHeight="1" thickTop="1">
      <c r="A114" s="605">
        <v>41</v>
      </c>
      <c r="B114" s="184" t="s">
        <v>231</v>
      </c>
      <c r="C114" s="185" t="str">
        <f>VLOOKUP(B114,Single!$C$6:$N$95,2,0)</f>
        <v>SVK</v>
      </c>
      <c r="D114" s="173">
        <f>VLOOKUP(B114,Single!$C$6:$N$95,3,0)</f>
        <v>3</v>
      </c>
      <c r="E114" s="173">
        <f>VLOOKUP(B114,Single!$C$6:$N$95,4,0)</f>
        <v>180</v>
      </c>
      <c r="F114" s="173">
        <f>VLOOKUP(B114,Single!$C$6:$N$95,5,0)</f>
        <v>178</v>
      </c>
      <c r="G114" s="173">
        <f>VLOOKUP(B114,Single!$C$6:$N$95,6,0)</f>
        <v>148</v>
      </c>
      <c r="H114" s="173">
        <f>VLOOKUP(B114,Single!$C$6:$N$95,7,0)</f>
        <v>153</v>
      </c>
      <c r="I114" s="173">
        <f>VLOOKUP(B114,Single!$C$6:$N$95,8,0)</f>
        <v>150</v>
      </c>
      <c r="J114" s="173">
        <f>VLOOKUP(B114,Single!$C$6:$N$95,9,0)</f>
        <v>158</v>
      </c>
      <c r="K114" s="173">
        <f>VLOOKUP(B114,Single!$C$6:$N$95,10,0)</f>
        <v>0</v>
      </c>
      <c r="L114" s="173">
        <f>VLOOKUP(B114,Single!$C$6:$N$95,11,0)</f>
        <v>18</v>
      </c>
      <c r="M114" s="257"/>
      <c r="N114" s="122">
        <f>SUM(E114:L116)</f>
        <v>2648</v>
      </c>
      <c r="O114" s="199">
        <f>AVERAGE(E114:J116)</f>
        <v>162.5</v>
      </c>
    </row>
    <row r="115" spans="1:15" ht="15.75" customHeight="1">
      <c r="A115" s="606"/>
      <c r="B115" s="175" t="s">
        <v>231</v>
      </c>
      <c r="C115" s="176"/>
      <c r="D115" s="253">
        <f>VLOOKUP(B115,Doubles!$C$6:$N$93,3,0)</f>
        <v>3</v>
      </c>
      <c r="E115" s="95">
        <f>VLOOKUP(B115,Doubles!$C$6:$N$93,4,0)</f>
        <v>177</v>
      </c>
      <c r="F115" s="95">
        <f>VLOOKUP(B115,Doubles!$C$6:$N$93,5,0)</f>
        <v>161</v>
      </c>
      <c r="G115" s="95">
        <f>VLOOKUP(B115,Doubles!$C$6:$N$93,6,0)</f>
        <v>179</v>
      </c>
      <c r="H115" s="95">
        <f>VLOOKUP(B115,Doubles!$C$6:$N$93,7,0)</f>
        <v>171</v>
      </c>
      <c r="I115" s="95">
        <f>VLOOKUP(B115,Doubles!$C$6:$N$93,8,0)</f>
        <v>156</v>
      </c>
      <c r="J115" s="95">
        <f>VLOOKUP(B115,Doubles!$C$6:$N$93,9,0)</f>
        <v>162</v>
      </c>
      <c r="K115" s="95">
        <f>VLOOKUP(B115,Doubles!$C$6:$N$93,10,0)</f>
        <v>0</v>
      </c>
      <c r="L115" s="187">
        <f>VLOOKUP(B115,Doubles!$C$6:$N$93,11,0)</f>
        <v>18</v>
      </c>
      <c r="M115" s="187"/>
      <c r="N115" s="122">
        <f>SUM(E114:L116)</f>
        <v>2648</v>
      </c>
      <c r="O115" s="197">
        <f>AVERAGE(E114:J116)</f>
        <v>162.5</v>
      </c>
    </row>
    <row r="116" spans="1:15" ht="15.75" customHeight="1" thickBot="1">
      <c r="A116" s="607"/>
      <c r="B116" s="189" t="s">
        <v>231</v>
      </c>
      <c r="C116" s="178"/>
      <c r="D116" s="252" t="e">
        <f>VLOOKUP(B116,Teams!C51:L134,3,0)</f>
        <v>#N/A</v>
      </c>
      <c r="E116" s="158">
        <f>VLOOKUP(B116,Teams!$C$6:$L$89,4,0)</f>
        <v>188</v>
      </c>
      <c r="F116" s="158">
        <f>VLOOKUP(B116,Teams!$C$6:$L$89,5,0)</f>
        <v>105</v>
      </c>
      <c r="G116" s="158">
        <f>VLOOKUP(B116,Teams!$C$6:$L$89,6,0)</f>
        <v>171</v>
      </c>
      <c r="H116" s="158">
        <f>VLOOKUP(B116,Teams!$C$6:$L$89,7,0)</f>
        <v>163</v>
      </c>
      <c r="I116" s="179"/>
      <c r="J116" s="179"/>
      <c r="K116" s="158">
        <f>VLOOKUP(B116,Teams!$C$6:$L$89,8,0)</f>
        <v>0</v>
      </c>
      <c r="L116" s="158">
        <f>VLOOKUP(B116,Teams!$C$6:$L$89,9,0)</f>
        <v>12</v>
      </c>
      <c r="M116" s="158"/>
      <c r="N116" s="172">
        <f>SUM(E114:L116)</f>
        <v>2648</v>
      </c>
      <c r="O116" s="198">
        <f>AVERAGE(E114:J116)</f>
        <v>162.5</v>
      </c>
    </row>
    <row r="117" spans="1:15" ht="15.75" customHeight="1" thickTop="1">
      <c r="A117" s="605">
        <v>42</v>
      </c>
      <c r="B117" s="203" t="s">
        <v>246</v>
      </c>
      <c r="C117" s="181" t="str">
        <f>VLOOKUP(B117,Single!$C$6:$N$95,2,0)</f>
        <v>SVK</v>
      </c>
      <c r="D117" s="163">
        <f>VLOOKUP(B117,Single!$C$6:$N$95,3,0)</f>
        <v>4</v>
      </c>
      <c r="E117" s="163">
        <f>VLOOKUP(B117,Single!$C$6:$N$95,4,0)</f>
        <v>203</v>
      </c>
      <c r="F117" s="163">
        <f>VLOOKUP(B117,Single!$C$6:$N$95,5,0)</f>
        <v>180</v>
      </c>
      <c r="G117" s="163">
        <f>VLOOKUP(B117,Single!$C$6:$N$95,6,0)</f>
        <v>137</v>
      </c>
      <c r="H117" s="163">
        <f>VLOOKUP(B117,Single!$C$6:$N$95,7,0)</f>
        <v>154</v>
      </c>
      <c r="I117" s="163">
        <f>VLOOKUP(B117,Single!$C$6:$N$95,8,0)</f>
        <v>147</v>
      </c>
      <c r="J117" s="163">
        <f>VLOOKUP(B117,Single!$C$6:$N$95,9,0)</f>
        <v>171</v>
      </c>
      <c r="K117" s="163">
        <f>VLOOKUP(B117,Single!$C$6:$N$95,10,0)</f>
        <v>0</v>
      </c>
      <c r="L117" s="163">
        <f>VLOOKUP(B117,Single!$C$6:$N$95,11,0)</f>
        <v>24</v>
      </c>
      <c r="M117" s="94"/>
      <c r="N117" s="122">
        <f>SUM(E117:L119)</f>
        <v>2687</v>
      </c>
      <c r="O117" s="199">
        <f>AVERAGE(E117:J119)</f>
        <v>163.9375</v>
      </c>
    </row>
    <row r="118" spans="1:15" ht="15.75" customHeight="1">
      <c r="A118" s="606"/>
      <c r="B118" s="182" t="s">
        <v>246</v>
      </c>
      <c r="C118" s="182"/>
      <c r="D118" s="251">
        <f>VLOOKUP(B118,Doubles!$C$6:$N$93,3,0)</f>
        <v>4</v>
      </c>
      <c r="E118" s="95">
        <f>VLOOKUP(B118,Doubles!$C$6:$N$93,4,0)</f>
        <v>170</v>
      </c>
      <c r="F118" s="95">
        <f>VLOOKUP(B118,Doubles!$C$6:$N$93,5,0)</f>
        <v>178</v>
      </c>
      <c r="G118" s="95">
        <f>VLOOKUP(B118,Doubles!$C$6:$N$93,6,0)</f>
        <v>124</v>
      </c>
      <c r="H118" s="95">
        <f>VLOOKUP(B118,Doubles!$C$6:$N$93,7,0)</f>
        <v>159</v>
      </c>
      <c r="I118" s="95">
        <f>VLOOKUP(B118,Doubles!$C$6:$N$93,8,0)</f>
        <v>140</v>
      </c>
      <c r="J118" s="95">
        <f>VLOOKUP(B118,Doubles!$C$6:$N$93,9,0)</f>
        <v>146</v>
      </c>
      <c r="K118" s="95">
        <f>VLOOKUP(B118,Doubles!$C$6:$N$93,10,0)</f>
        <v>0</v>
      </c>
      <c r="L118" s="95">
        <f>VLOOKUP(B118,Doubles!$C$6:$N$93,11,0)</f>
        <v>24</v>
      </c>
      <c r="M118" s="95"/>
      <c r="N118" s="122">
        <f>SUM(E117:L119)</f>
        <v>2687</v>
      </c>
      <c r="O118" s="197">
        <f>AVERAGE(E117:J119)</f>
        <v>163.9375</v>
      </c>
    </row>
    <row r="119" spans="1:15" ht="15.75" customHeight="1" thickBot="1">
      <c r="A119" s="607"/>
      <c r="B119" s="178" t="s">
        <v>246</v>
      </c>
      <c r="C119" s="178"/>
      <c r="D119" s="252" t="e">
        <f>VLOOKUP(B119,Teams!C141:L224,3,0)</f>
        <v>#N/A</v>
      </c>
      <c r="E119" s="158">
        <f>VLOOKUP(B119,Teams!$C$6:$L$89,4,0)</f>
        <v>171</v>
      </c>
      <c r="F119" s="158">
        <f>VLOOKUP(B119,Teams!$C$6:$L$89,5,0)</f>
        <v>203</v>
      </c>
      <c r="G119" s="158">
        <f>VLOOKUP(B119,Teams!$C$6:$L$89,6,0)</f>
        <v>170</v>
      </c>
      <c r="H119" s="158">
        <f>VLOOKUP(B119,Teams!$C$6:$L$89,7,0)</f>
        <v>170</v>
      </c>
      <c r="I119" s="158"/>
      <c r="J119" s="158"/>
      <c r="K119" s="158">
        <f>VLOOKUP(B119,Teams!$C$6:$L$89,8,0)</f>
        <v>0</v>
      </c>
      <c r="L119" s="158">
        <f>VLOOKUP(B119,Teams!$C$6:$L$89,9,0)</f>
        <v>16</v>
      </c>
      <c r="M119" s="158"/>
      <c r="N119" s="172">
        <f>SUM(E117:L119)</f>
        <v>2687</v>
      </c>
      <c r="O119" s="198">
        <f>AVERAGE(E117:J119)</f>
        <v>163.9375</v>
      </c>
    </row>
    <row r="120" spans="1:15" ht="15.75" customHeight="1" thickTop="1">
      <c r="A120" s="605">
        <v>43</v>
      </c>
      <c r="B120" s="203" t="s">
        <v>242</v>
      </c>
      <c r="C120" s="271" t="str">
        <f>VLOOKUP(B120,Single!$C$6:$N$95,2,0)</f>
        <v>HUN</v>
      </c>
      <c r="D120" s="286">
        <f>VLOOKUP(B120,Single!$C$6:$N$95,3,0)</f>
        <v>0</v>
      </c>
      <c r="E120" s="173">
        <f>VLOOKUP(B120,Single!$C$6:$N$95,4,0)</f>
        <v>144</v>
      </c>
      <c r="F120" s="173">
        <f>VLOOKUP(B120,Single!$C$6:$N$95,5,0)</f>
        <v>161</v>
      </c>
      <c r="G120" s="173">
        <f>VLOOKUP(B120,Single!$C$6:$N$95,6,0)</f>
        <v>155</v>
      </c>
      <c r="H120" s="173">
        <f>VLOOKUP(B120,Single!$C$6:$N$95,7,0)</f>
        <v>157</v>
      </c>
      <c r="I120" s="173">
        <f>VLOOKUP(B120,Single!$C$6:$N$95,8,0)</f>
        <v>198</v>
      </c>
      <c r="J120" s="173">
        <f>VLOOKUP(B120,Single!$C$6:$N$95,9,0)</f>
        <v>146</v>
      </c>
      <c r="K120" s="173">
        <f>VLOOKUP(B120,Single!$C$6:$N$95,10,0)</f>
        <v>0</v>
      </c>
      <c r="L120" s="173">
        <f>VLOOKUP(B120,Single!$C$6:$N$95,11,0)</f>
        <v>0</v>
      </c>
      <c r="M120" s="257"/>
      <c r="N120" s="122">
        <f>SUM(E120:L122)</f>
        <v>2639</v>
      </c>
      <c r="O120" s="199">
        <f>AVERAGE(E120:J122)</f>
        <v>164.9375</v>
      </c>
    </row>
    <row r="121" spans="1:15" ht="15.75" customHeight="1">
      <c r="A121" s="606"/>
      <c r="B121" s="225" t="s">
        <v>242</v>
      </c>
      <c r="C121" s="182"/>
      <c r="D121" s="251">
        <f>VLOOKUP(B121,Doubles!$C$6:$N$93,3,0)</f>
        <v>0</v>
      </c>
      <c r="E121" s="95">
        <f>VLOOKUP(B121,Doubles!$C$6:$N$93,4,0)</f>
        <v>141</v>
      </c>
      <c r="F121" s="95">
        <f>VLOOKUP(B121,Doubles!$C$6:$N$93,5,0)</f>
        <v>189</v>
      </c>
      <c r="G121" s="95">
        <f>VLOOKUP(B121,Doubles!$C$6:$N$93,6,0)</f>
        <v>156</v>
      </c>
      <c r="H121" s="95">
        <f>VLOOKUP(B121,Doubles!$C$6:$N$93,7,0)</f>
        <v>178</v>
      </c>
      <c r="I121" s="95">
        <f>VLOOKUP(B121,Doubles!$C$6:$N$93,8,0)</f>
        <v>168</v>
      </c>
      <c r="J121" s="95">
        <f>VLOOKUP(B121,Doubles!$C$6:$N$93,9,0)</f>
        <v>175</v>
      </c>
      <c r="K121" s="95">
        <f>VLOOKUP(B121,Doubles!$C$6:$N$93,10,0)</f>
        <v>0</v>
      </c>
      <c r="L121" s="95">
        <f>VLOOKUP(B121,Doubles!$C$6:$N$93,11,0)</f>
        <v>0</v>
      </c>
      <c r="M121" s="95"/>
      <c r="N121" s="122">
        <f>SUM(E120:L122)</f>
        <v>2639</v>
      </c>
      <c r="O121" s="197">
        <f>AVERAGE(E120:J122)</f>
        <v>164.9375</v>
      </c>
    </row>
    <row r="122" spans="1:15" ht="15.75" customHeight="1" thickBot="1">
      <c r="A122" s="607"/>
      <c r="B122" s="230" t="s">
        <v>242</v>
      </c>
      <c r="C122" s="178"/>
      <c r="D122" s="252" t="e">
        <f>VLOOKUP(B122,Teams!C105:L188,3,0)</f>
        <v>#N/A</v>
      </c>
      <c r="E122" s="158">
        <f>VLOOKUP(B122,Teams!$C$6:$L$89,4,0)</f>
        <v>200</v>
      </c>
      <c r="F122" s="158">
        <f>VLOOKUP(B122,Teams!$C$6:$L$89,5,0)</f>
        <v>151</v>
      </c>
      <c r="G122" s="158">
        <f>VLOOKUP(B122,Teams!$C$6:$L$89,6,0)</f>
        <v>169</v>
      </c>
      <c r="H122" s="158">
        <f>VLOOKUP(B122,Teams!$C$6:$L$89,7,0)</f>
        <v>151</v>
      </c>
      <c r="I122" s="179"/>
      <c r="J122" s="179"/>
      <c r="K122" s="158">
        <f>VLOOKUP(B122,Teams!$C$6:$L$89,8,0)</f>
        <v>0</v>
      </c>
      <c r="L122" s="158">
        <f>VLOOKUP(B122,Teams!$C$6:$L$89,9,0)</f>
        <v>0</v>
      </c>
      <c r="M122" s="158"/>
      <c r="N122" s="172">
        <f>SUM(E120:L122)</f>
        <v>2639</v>
      </c>
      <c r="O122" s="198">
        <f>AVERAGE(E120:J122)</f>
        <v>164.9375</v>
      </c>
    </row>
    <row r="123" spans="1:15" ht="15.75" customHeight="1" thickTop="1">
      <c r="A123" s="608">
        <v>46</v>
      </c>
      <c r="B123" s="162" t="s">
        <v>229</v>
      </c>
      <c r="C123" s="162" t="str">
        <f>VLOOKUP(B123,Single!$C$6:$N$95,2,0)</f>
        <v>HUN</v>
      </c>
      <c r="D123" s="163">
        <f>VLOOKUP(B123,Single!$C$6:$N$95,3,0)</f>
        <v>3</v>
      </c>
      <c r="E123" s="163">
        <f>VLOOKUP(B123,Single!$C$6:$N$95,4,0)</f>
        <v>161</v>
      </c>
      <c r="F123" s="163">
        <f>VLOOKUP(B123,Single!$C$6:$N$95,5,0)</f>
        <v>118</v>
      </c>
      <c r="G123" s="163">
        <f>VLOOKUP(B123,Single!$C$6:$N$95,6,0)</f>
        <v>200</v>
      </c>
      <c r="H123" s="163">
        <f>VLOOKUP(B123,Single!$C$6:$N$95,7,0)</f>
        <v>125</v>
      </c>
      <c r="I123" s="163">
        <f>VLOOKUP(B123,Single!$C$6:$N$95,8,0)</f>
        <v>127</v>
      </c>
      <c r="J123" s="163">
        <f>VLOOKUP(B123,Single!$C$6:$N$95,9,0)</f>
        <v>156</v>
      </c>
      <c r="K123" s="163">
        <f>VLOOKUP(B123,Single!$C$6:$N$95,10,0)</f>
        <v>0</v>
      </c>
      <c r="L123" s="163">
        <f>VLOOKUP(B123,Single!$C$6:$N$95,11,0)</f>
        <v>18</v>
      </c>
      <c r="M123" s="94"/>
      <c r="N123" s="122">
        <f>SUM(E123:L125)</f>
        <v>2610</v>
      </c>
      <c r="O123" s="200">
        <f>AVERAGE(E123:J125)</f>
        <v>160.125</v>
      </c>
    </row>
    <row r="124" spans="1:15" ht="15.75" customHeight="1">
      <c r="A124" s="606"/>
      <c r="B124" s="182" t="s">
        <v>229</v>
      </c>
      <c r="C124" s="182"/>
      <c r="D124" s="251">
        <f>VLOOKUP(B124,Doubles!$C$6:$N$93,3,0)</f>
        <v>3</v>
      </c>
      <c r="E124" s="95">
        <f>VLOOKUP(B124,Doubles!$C$6:$N$93,4,0)</f>
        <v>178</v>
      </c>
      <c r="F124" s="95">
        <f>VLOOKUP(B124,Doubles!$C$6:$N$93,5,0)</f>
        <v>157</v>
      </c>
      <c r="G124" s="95">
        <f>VLOOKUP(B124,Doubles!$C$6:$N$93,6,0)</f>
        <v>159</v>
      </c>
      <c r="H124" s="95">
        <f>VLOOKUP(B124,Doubles!$C$6:$N$93,7,0)</f>
        <v>171</v>
      </c>
      <c r="I124" s="95">
        <f>VLOOKUP(B124,Doubles!$C$6:$N$93,8,0)</f>
        <v>147</v>
      </c>
      <c r="J124" s="95">
        <f>VLOOKUP(B124,Doubles!$C$6:$N$93,9,0)</f>
        <v>188</v>
      </c>
      <c r="K124" s="95">
        <f>VLOOKUP(B124,Doubles!$C$6:$N$93,10,0)</f>
        <v>0</v>
      </c>
      <c r="L124" s="95">
        <f>VLOOKUP(B124,Doubles!$C$6:$N$93,11,0)</f>
        <v>18</v>
      </c>
      <c r="M124" s="95"/>
      <c r="N124" s="122">
        <f>SUM(E123:L125)</f>
        <v>2610</v>
      </c>
      <c r="O124" s="197">
        <f>AVERAGE(E123:J125)</f>
        <v>160.125</v>
      </c>
    </row>
    <row r="125" spans="1:15" ht="15.75" customHeight="1" thickBot="1">
      <c r="A125" s="607"/>
      <c r="B125" s="178" t="s">
        <v>229</v>
      </c>
      <c r="C125" s="178"/>
      <c r="D125" s="252" t="e">
        <f>VLOOKUP(B125,Teams!C36:L119,3,0)</f>
        <v>#N/A</v>
      </c>
      <c r="E125" s="158">
        <f>VLOOKUP(B125,Teams!$C$6:$L$89,4,0)</f>
        <v>158</v>
      </c>
      <c r="F125" s="158">
        <f>VLOOKUP(B125,Teams!$C$6:$L$89,5,0)</f>
        <v>165</v>
      </c>
      <c r="G125" s="158">
        <f>VLOOKUP(B125,Teams!$C$6:$L$89,6,0)</f>
        <v>176</v>
      </c>
      <c r="H125" s="158">
        <f>VLOOKUP(B125,Teams!$C$6:$L$89,7,0)</f>
        <v>176</v>
      </c>
      <c r="I125" s="158"/>
      <c r="J125" s="158"/>
      <c r="K125" s="158">
        <f>VLOOKUP(B125,Teams!$C$6:$L$89,8,0)</f>
        <v>0</v>
      </c>
      <c r="L125" s="158">
        <f>VLOOKUP(B125,Teams!$C$6:$L$89,9,0)</f>
        <v>12</v>
      </c>
      <c r="M125" s="158"/>
      <c r="N125" s="172">
        <f>SUM(E123:L125)</f>
        <v>2610</v>
      </c>
      <c r="O125" s="198">
        <f>AVERAGE(E123:J125)</f>
        <v>160.125</v>
      </c>
    </row>
    <row r="126" spans="1:15" ht="15.75" customHeight="1" thickTop="1">
      <c r="A126" s="606">
        <v>47</v>
      </c>
      <c r="B126" s="162" t="s">
        <v>237</v>
      </c>
      <c r="C126" s="147" t="str">
        <f>VLOOKUP(B126,Single!$C$6:$N$95,2,0)</f>
        <v>HUN</v>
      </c>
      <c r="D126" s="94">
        <f>VLOOKUP(B126,Single!$C$6:$N$95,3,0)</f>
        <v>1</v>
      </c>
      <c r="E126" s="94">
        <f>VLOOKUP(B126,Single!$C$6:$N$95,4,0)</f>
        <v>119</v>
      </c>
      <c r="F126" s="94">
        <f>VLOOKUP(B126,Single!$C$6:$N$95,5,0)</f>
        <v>178</v>
      </c>
      <c r="G126" s="94">
        <f>VLOOKUP(B126,Single!$C$6:$N$95,6,0)</f>
        <v>158</v>
      </c>
      <c r="H126" s="94">
        <f>VLOOKUP(B126,Single!$C$6:$N$95,7,0)</f>
        <v>173</v>
      </c>
      <c r="I126" s="94">
        <f>VLOOKUP(B126,Single!$C$6:$N$95,8,0)</f>
        <v>140</v>
      </c>
      <c r="J126" s="94">
        <f>VLOOKUP(B126,Single!$C$6:$N$95,9,0)</f>
        <v>166</v>
      </c>
      <c r="K126" s="94">
        <f>VLOOKUP(B126,Single!$C$6:$N$95,10,0)</f>
        <v>0</v>
      </c>
      <c r="L126" s="94">
        <f>VLOOKUP(B126,Single!$C$6:$N$95,11,0)</f>
        <v>6</v>
      </c>
      <c r="M126" s="94"/>
      <c r="N126" s="122">
        <f>SUM(E126:L128)</f>
        <v>2646</v>
      </c>
      <c r="O126" s="191">
        <f>AVERAGE(E126:J128)</f>
        <v>164.375</v>
      </c>
    </row>
    <row r="127" spans="1:15" ht="15.75" customHeight="1">
      <c r="A127" s="606"/>
      <c r="B127" s="182" t="s">
        <v>237</v>
      </c>
      <c r="C127" s="182"/>
      <c r="D127" s="251">
        <f>VLOOKUP(B127,Doubles!$C$6:$N$93,3,0)</f>
        <v>1</v>
      </c>
      <c r="E127" s="95">
        <f>VLOOKUP(B127,Doubles!$C$6:$N$93,4,0)</f>
        <v>149</v>
      </c>
      <c r="F127" s="95">
        <f>VLOOKUP(B127,Doubles!$C$6:$N$93,5,0)</f>
        <v>166</v>
      </c>
      <c r="G127" s="95">
        <f>VLOOKUP(B127,Doubles!$C$6:$N$93,6,0)</f>
        <v>171</v>
      </c>
      <c r="H127" s="95">
        <f>VLOOKUP(B127,Doubles!$C$6:$N$93,7,0)</f>
        <v>168</v>
      </c>
      <c r="I127" s="95">
        <f>VLOOKUP(B127,Doubles!$C$6:$N$93,8,0)</f>
        <v>156</v>
      </c>
      <c r="J127" s="95">
        <f>VLOOKUP(B127,Doubles!$C$6:$N$93,9,0)</f>
        <v>173</v>
      </c>
      <c r="K127" s="95">
        <f>VLOOKUP(B127,Doubles!$C$6:$N$93,10,0)</f>
        <v>0</v>
      </c>
      <c r="L127" s="95">
        <f>VLOOKUP(B127,Doubles!$C$6:$N$93,11,0)</f>
        <v>6</v>
      </c>
      <c r="M127" s="95"/>
      <c r="N127" s="122">
        <f>SUM(E126:L128)</f>
        <v>2646</v>
      </c>
      <c r="O127" s="169">
        <f>AVERAGE(E126:J128)</f>
        <v>164.375</v>
      </c>
    </row>
    <row r="128" spans="1:15" ht="15.75" customHeight="1" thickBot="1">
      <c r="A128" s="607"/>
      <c r="B128" s="178" t="s">
        <v>237</v>
      </c>
      <c r="C128" s="178"/>
      <c r="D128" s="252" t="e">
        <f>VLOOKUP(B128,Teams!C78:L161,3,0)</f>
        <v>#N/A</v>
      </c>
      <c r="E128" s="158">
        <f>VLOOKUP(B128,Teams!$C$6:$L$89,4,0)</f>
        <v>199</v>
      </c>
      <c r="F128" s="158">
        <f>VLOOKUP(B128,Teams!$C$6:$L$89,5,0)</f>
        <v>178</v>
      </c>
      <c r="G128" s="158">
        <f>VLOOKUP(B128,Teams!$C$6:$L$89,6,0)</f>
        <v>178</v>
      </c>
      <c r="H128" s="158">
        <f>VLOOKUP(B128,Teams!$C$6:$L$89,7,0)</f>
        <v>158</v>
      </c>
      <c r="I128" s="158"/>
      <c r="J128" s="158"/>
      <c r="K128" s="158">
        <f>VLOOKUP(B128,Teams!$C$6:$L$89,8,0)</f>
        <v>0</v>
      </c>
      <c r="L128" s="158">
        <f>VLOOKUP(B128,Teams!$C$6:$L$89,9,0)</f>
        <v>4</v>
      </c>
      <c r="M128" s="158"/>
      <c r="N128" s="172">
        <f>SUM(E126:L128)</f>
        <v>2646</v>
      </c>
      <c r="O128" s="161">
        <f>AVERAGE(E126:J128)</f>
        <v>164.375</v>
      </c>
    </row>
    <row r="129" spans="1:15" ht="15.75" customHeight="1" thickTop="1">
      <c r="A129" s="605">
        <v>48</v>
      </c>
      <c r="B129" s="180" t="s">
        <v>236</v>
      </c>
      <c r="C129" s="284" t="str">
        <f>VLOOKUP(B129,Single!$C$6:$N$95,2,0)</f>
        <v>HUN</v>
      </c>
      <c r="D129" s="94">
        <f>VLOOKUP(B129,Single!$C$6:$N$95,3,0)</f>
        <v>0</v>
      </c>
      <c r="E129" s="94">
        <f>VLOOKUP(B129,Single!$C$6:$N$95,4,0)</f>
        <v>144</v>
      </c>
      <c r="F129" s="94">
        <f>VLOOKUP(B129,Single!$C$6:$N$95,5,0)</f>
        <v>159</v>
      </c>
      <c r="G129" s="94">
        <f>VLOOKUP(B129,Single!$C$6:$N$95,6,0)</f>
        <v>153</v>
      </c>
      <c r="H129" s="94">
        <f>VLOOKUP(B129,Single!$C$6:$N$95,7,0)</f>
        <v>140</v>
      </c>
      <c r="I129" s="94">
        <f>VLOOKUP(B129,Single!$C$6:$N$95,8,0)</f>
        <v>231</v>
      </c>
      <c r="J129" s="94">
        <f>VLOOKUP(B129,Single!$C$6:$N$95,9,0)</f>
        <v>165</v>
      </c>
      <c r="K129" s="94">
        <f>VLOOKUP(B129,Single!$C$6:$N$95,10,0)</f>
        <v>0</v>
      </c>
      <c r="L129" s="94">
        <f>VLOOKUP(B129,Single!$C$6:$N$95,11,0)</f>
        <v>0</v>
      </c>
      <c r="M129" s="94"/>
      <c r="N129" s="122">
        <f>SUM(E129:L131)</f>
        <v>2724</v>
      </c>
      <c r="O129" s="196">
        <f>AVERAGE(E129:J131)</f>
        <v>170.25</v>
      </c>
    </row>
    <row r="130" spans="1:15" ht="15.75" customHeight="1">
      <c r="A130" s="606"/>
      <c r="B130" s="170" t="s">
        <v>236</v>
      </c>
      <c r="C130" s="182"/>
      <c r="D130" s="251">
        <f>VLOOKUP(B130,Doubles!$C$6:$N$93,3,0)</f>
        <v>0</v>
      </c>
      <c r="E130" s="95">
        <f>VLOOKUP(B130,Doubles!$C$6:$N$93,4,0)</f>
        <v>120</v>
      </c>
      <c r="F130" s="95">
        <f>VLOOKUP(B130,Doubles!$C$6:$N$93,5,0)</f>
        <v>160</v>
      </c>
      <c r="G130" s="95">
        <f>VLOOKUP(B130,Doubles!$C$6:$N$93,6,0)</f>
        <v>185</v>
      </c>
      <c r="H130" s="95">
        <f>VLOOKUP(B130,Doubles!$C$6:$N$93,7,0)</f>
        <v>189</v>
      </c>
      <c r="I130" s="95">
        <f>VLOOKUP(B130,Doubles!$C$6:$N$93,8,0)</f>
        <v>149</v>
      </c>
      <c r="J130" s="95">
        <f>VLOOKUP(B130,Doubles!$C$6:$N$93,9,0)</f>
        <v>136</v>
      </c>
      <c r="K130" s="95">
        <f>VLOOKUP(B130,Doubles!$C$6:$N$93,10,0)</f>
        <v>0</v>
      </c>
      <c r="L130" s="95">
        <f>VLOOKUP(B130,Doubles!$C$6:$N$93,11,0)</f>
        <v>0</v>
      </c>
      <c r="M130" s="95"/>
      <c r="N130" s="122">
        <f>SUM(E129:L131)</f>
        <v>2724</v>
      </c>
      <c r="O130" s="197">
        <f>AVERAGE(E129:J131)</f>
        <v>170.25</v>
      </c>
    </row>
    <row r="131" spans="1:15" ht="15.75" customHeight="1" thickBot="1">
      <c r="A131" s="607"/>
      <c r="B131" s="178" t="s">
        <v>236</v>
      </c>
      <c r="C131" s="178"/>
      <c r="D131" s="252" t="e">
        <f>VLOOKUP(B131,Teams!C72:L155,3,0)</f>
        <v>#N/A</v>
      </c>
      <c r="E131" s="158">
        <f>VLOOKUP(B131,Teams!$C$6:$L$89,4,0)</f>
        <v>243</v>
      </c>
      <c r="F131" s="158">
        <f>VLOOKUP(B131,Teams!$C$6:$L$89,5,0)</f>
        <v>207</v>
      </c>
      <c r="G131" s="158">
        <f>VLOOKUP(B131,Teams!$C$6:$L$89,6,0)</f>
        <v>190</v>
      </c>
      <c r="H131" s="158">
        <f>VLOOKUP(B131,Teams!$C$6:$L$89,7,0)</f>
        <v>153</v>
      </c>
      <c r="I131" s="158"/>
      <c r="J131" s="158"/>
      <c r="K131" s="158">
        <f>VLOOKUP(B131,Teams!$C$6:$L$89,8,0)</f>
        <v>0</v>
      </c>
      <c r="L131" s="158">
        <f>VLOOKUP(B131,Teams!$C$6:$L$89,9,0)</f>
        <v>0</v>
      </c>
      <c r="M131" s="158"/>
      <c r="N131" s="172">
        <f>SUM(E129:L131)</f>
        <v>2724</v>
      </c>
      <c r="O131" s="198">
        <f>AVERAGE(E129:J131)</f>
        <v>170.25</v>
      </c>
    </row>
    <row r="132" spans="1:15" ht="15.75" customHeight="1" thickTop="1">
      <c r="A132" s="605">
        <v>49</v>
      </c>
      <c r="B132" s="180" t="s">
        <v>181</v>
      </c>
      <c r="C132" s="181" t="str">
        <f>VLOOKUP(B132,Single!$C$6:$N$95,2,0)</f>
        <v>HUN</v>
      </c>
      <c r="D132" s="163">
        <f>VLOOKUP(B132,Single!$C$6:$N$95,3,0)</f>
        <v>0</v>
      </c>
      <c r="E132" s="163">
        <f>VLOOKUP(B132,Single!$C$6:$N$95,4,0)</f>
        <v>138</v>
      </c>
      <c r="F132" s="163">
        <f>VLOOKUP(B132,Single!$C$6:$N$95,5,0)</f>
        <v>151</v>
      </c>
      <c r="G132" s="163">
        <f>VLOOKUP(B132,Single!$C$6:$N$95,6,0)</f>
        <v>192</v>
      </c>
      <c r="H132" s="163">
        <f>VLOOKUP(B132,Single!$C$6:$N$95,7,0)</f>
        <v>148</v>
      </c>
      <c r="I132" s="163">
        <f>VLOOKUP(B132,Single!$C$6:$N$95,8,0)</f>
        <v>151</v>
      </c>
      <c r="J132" s="163">
        <f>VLOOKUP(B132,Single!$C$6:$N$95,9,0)</f>
        <v>141</v>
      </c>
      <c r="K132" s="163">
        <f>VLOOKUP(B132,Single!$C$6:$N$95,10,0)</f>
        <v>0</v>
      </c>
      <c r="L132" s="163">
        <f>VLOOKUP(B132,Single!$C$6:$N$95,11,0)</f>
        <v>0</v>
      </c>
      <c r="M132" s="94"/>
      <c r="N132" s="122">
        <f>SUM(E132:L134)</f>
        <v>2569</v>
      </c>
      <c r="O132" s="199">
        <f>AVERAGE(E132:J134)</f>
        <v>160.5625</v>
      </c>
    </row>
    <row r="133" spans="1:15" ht="15.75" customHeight="1">
      <c r="A133" s="606"/>
      <c r="B133" s="170" t="s">
        <v>181</v>
      </c>
      <c r="C133" s="182"/>
      <c r="D133" s="251">
        <f>VLOOKUP(B133,Doubles!$C$6:$N$93,3,0)</f>
        <v>0</v>
      </c>
      <c r="E133" s="95">
        <f>VLOOKUP(B133,Doubles!$C$6:$N$93,4,0)</f>
        <v>169</v>
      </c>
      <c r="F133" s="95">
        <f>VLOOKUP(B133,Doubles!$C$6:$N$93,5,0)</f>
        <v>117</v>
      </c>
      <c r="G133" s="95">
        <f>VLOOKUP(B133,Doubles!$C$6:$N$93,6,0)</f>
        <v>166</v>
      </c>
      <c r="H133" s="95">
        <f>VLOOKUP(B133,Doubles!$C$6:$N$93,7,0)</f>
        <v>183</v>
      </c>
      <c r="I133" s="95">
        <f>VLOOKUP(B133,Doubles!$C$6:$N$93,8,0)</f>
        <v>193</v>
      </c>
      <c r="J133" s="95">
        <f>VLOOKUP(B133,Doubles!$C$6:$N$93,9,0)</f>
        <v>169</v>
      </c>
      <c r="K133" s="95">
        <f>VLOOKUP(B133,Doubles!$C$6:$N$93,10,0)</f>
        <v>0</v>
      </c>
      <c r="L133" s="95">
        <f>VLOOKUP(B133,Doubles!$C$6:$N$93,11,0)</f>
        <v>0</v>
      </c>
      <c r="M133" s="95"/>
      <c r="N133" s="122">
        <f>SUM(E132:L134)</f>
        <v>2569</v>
      </c>
      <c r="O133" s="197">
        <f>AVERAGE(E132:J134)</f>
        <v>160.5625</v>
      </c>
    </row>
    <row r="134" spans="1:15" ht="15.75" customHeight="1" thickBot="1">
      <c r="A134" s="607"/>
      <c r="B134" s="178" t="s">
        <v>181</v>
      </c>
      <c r="C134" s="178"/>
      <c r="D134" s="252" t="e">
        <f>VLOOKUP(B134,Teams!C108:L191,3,0)</f>
        <v>#N/A</v>
      </c>
      <c r="E134" s="158">
        <f>VLOOKUP(B134,Teams!$C$6:$L$89,4,0)</f>
        <v>152</v>
      </c>
      <c r="F134" s="158">
        <f>VLOOKUP(B134,Teams!$C$6:$L$89,5,0)</f>
        <v>142</v>
      </c>
      <c r="G134" s="158">
        <f>VLOOKUP(B134,Teams!$C$6:$L$89,6,0)</f>
        <v>146</v>
      </c>
      <c r="H134" s="158">
        <f>VLOOKUP(B134,Teams!$C$6:$L$89,7,0)</f>
        <v>211</v>
      </c>
      <c r="I134" s="158"/>
      <c r="J134" s="158"/>
      <c r="K134" s="158">
        <f>VLOOKUP(B134,Teams!$C$6:$L$89,8,0)</f>
        <v>0</v>
      </c>
      <c r="L134" s="158">
        <f>VLOOKUP(B134,Teams!$C$6:$L$89,9,0)</f>
        <v>0</v>
      </c>
      <c r="M134" s="158"/>
      <c r="N134" s="172">
        <f>SUM(E132:L134)</f>
        <v>2569</v>
      </c>
      <c r="O134" s="198">
        <f>AVERAGE(E132:J134)</f>
        <v>160.5625</v>
      </c>
    </row>
    <row r="135" spans="1:15" ht="15.75" customHeight="1" thickTop="1">
      <c r="A135" s="605">
        <v>50</v>
      </c>
      <c r="B135" s="162" t="s">
        <v>228</v>
      </c>
      <c r="C135" s="162" t="str">
        <f>VLOOKUP(B135,Single!$C$6:$N$95,2,0)</f>
        <v>HUN</v>
      </c>
      <c r="D135" s="163">
        <f>VLOOKUP(B135,Single!$C$6:$N$95,3,0)</f>
        <v>0</v>
      </c>
      <c r="E135" s="163">
        <f>VLOOKUP(B135,Single!$C$6:$N$95,4,0)</f>
        <v>148</v>
      </c>
      <c r="F135" s="163">
        <f>VLOOKUP(B135,Single!$C$6:$N$95,5,0)</f>
        <v>131</v>
      </c>
      <c r="G135" s="163">
        <f>VLOOKUP(B135,Single!$C$6:$N$95,6,0)</f>
        <v>120</v>
      </c>
      <c r="H135" s="163">
        <f>VLOOKUP(B135,Single!$C$6:$N$95,7,0)</f>
        <v>125</v>
      </c>
      <c r="I135" s="163">
        <f>VLOOKUP(B135,Single!$C$6:$N$95,8,0)</f>
        <v>139</v>
      </c>
      <c r="J135" s="163">
        <f>VLOOKUP(B135,Single!$C$6:$N$95,9,0)</f>
        <v>142</v>
      </c>
      <c r="K135" s="163">
        <f>VLOOKUP(B135,Single!$C$6:$N$95,10,0)</f>
        <v>48</v>
      </c>
      <c r="L135" s="173">
        <f>VLOOKUP(B135,Single!$C$6:$N$95,11,0)</f>
        <v>0</v>
      </c>
      <c r="M135" s="257"/>
      <c r="N135" s="122">
        <f>SUM(E135:L137)</f>
        <v>1783</v>
      </c>
      <c r="O135" s="199">
        <f>AVERAGE(E135:J137)</f>
        <v>105.4375</v>
      </c>
    </row>
    <row r="136" spans="1:15" ht="15.75" customHeight="1">
      <c r="A136" s="606"/>
      <c r="B136" s="182" t="s">
        <v>228</v>
      </c>
      <c r="C136" s="182"/>
      <c r="D136" s="251">
        <f>VLOOKUP(B136,Doubles!$C$6:$N$93,3,0)</f>
        <v>0</v>
      </c>
      <c r="E136" s="95">
        <f>VLOOKUP(B136,Doubles!$C$6:$N$93,4,0)</f>
        <v>131</v>
      </c>
      <c r="F136" s="95">
        <f>VLOOKUP(B136,Doubles!$C$6:$N$93,5,0)</f>
        <v>153</v>
      </c>
      <c r="G136" s="95">
        <f>VLOOKUP(B136,Doubles!$C$6:$N$93,6,0)</f>
        <v>172</v>
      </c>
      <c r="H136" s="95">
        <f>VLOOKUP(B136,Doubles!$C$6:$N$93,7,0)</f>
        <v>132</v>
      </c>
      <c r="I136" s="95">
        <f>VLOOKUP(B136,Doubles!$C$6:$N$93,8,0)</f>
        <v>145</v>
      </c>
      <c r="J136" s="95">
        <f>VLOOKUP(B136,Doubles!$C$6:$N$93,9,0)</f>
        <v>149</v>
      </c>
      <c r="K136" s="95">
        <f>VLOOKUP(B136,Doubles!$C$6:$N$93,10,0)</f>
        <v>48</v>
      </c>
      <c r="L136" s="95">
        <f>VLOOKUP(B136,Doubles!$C$6:$N$93,11,0)</f>
        <v>0</v>
      </c>
      <c r="M136" s="95"/>
      <c r="N136" s="122">
        <f>SUM(E135:L137)</f>
        <v>1783</v>
      </c>
      <c r="O136" s="197">
        <f>AVERAGE(E135:J137)</f>
        <v>105.4375</v>
      </c>
    </row>
    <row r="137" spans="1:15" ht="15.75" customHeight="1" thickBot="1">
      <c r="A137" s="607"/>
      <c r="B137" s="178" t="s">
        <v>228</v>
      </c>
      <c r="C137" s="178"/>
      <c r="D137" s="252">
        <f>VLOOKUP(B137,Teams!C21:L104,3,0)</f>
        <v>0</v>
      </c>
      <c r="E137" s="158">
        <f>VLOOKUP(B137,Teams!$C$6:$L$89,4,0)</f>
        <v>0</v>
      </c>
      <c r="F137" s="158">
        <f>VLOOKUP(B137,Teams!$C$6:$L$89,5,0)</f>
        <v>0</v>
      </c>
      <c r="G137" s="158">
        <f>VLOOKUP(B137,Teams!$C$6:$L$89,6,0)</f>
        <v>0</v>
      </c>
      <c r="H137" s="158">
        <f>VLOOKUP(B137,Teams!$C$6:$L$89,7,0)</f>
        <v>0</v>
      </c>
      <c r="I137" s="158"/>
      <c r="J137" s="158"/>
      <c r="K137" s="158">
        <f>VLOOKUP(B137,Teams!$C$6:$L$89,8,0)</f>
        <v>0</v>
      </c>
      <c r="L137" s="158">
        <f>VLOOKUP(B137,Teams!$C$6:$L$89,9,0)</f>
        <v>0</v>
      </c>
      <c r="M137" s="158"/>
      <c r="N137" s="172">
        <f>SUM(E135:L137)</f>
        <v>1783</v>
      </c>
      <c r="O137" s="198">
        <f>AVERAGE(E135:J137)</f>
        <v>105.4375</v>
      </c>
    </row>
    <row r="138" spans="1:15" ht="15.75" thickTop="1">
      <c r="A138" s="605">
        <v>51</v>
      </c>
      <c r="B138" s="83" t="s">
        <v>230</v>
      </c>
      <c r="C138" s="185" t="str">
        <f>VLOOKUP(B138,Single!$C$6:$N$95,2,0)</f>
        <v>SVK</v>
      </c>
      <c r="D138" s="173">
        <f>VLOOKUP(B138,Single!$C$6:$N$95,3,0)</f>
        <v>5</v>
      </c>
      <c r="E138" s="173">
        <f>VLOOKUP(B138,Single!$C$6:$N$95,4,0)</f>
        <v>140</v>
      </c>
      <c r="F138" s="173">
        <f>VLOOKUP(B138,Single!$C$6:$N$95,5,0)</f>
        <v>176</v>
      </c>
      <c r="G138" s="173">
        <f>VLOOKUP(B138,Single!$C$6:$N$95,6,0)</f>
        <v>151</v>
      </c>
      <c r="H138" s="173">
        <f>VLOOKUP(B138,Single!$C$6:$N$95,7,0)</f>
        <v>166</v>
      </c>
      <c r="I138" s="173">
        <f>VLOOKUP(B138,Single!$C$6:$N$95,8,0)</f>
        <v>134</v>
      </c>
      <c r="J138" s="173">
        <f>VLOOKUP(B138,Single!$C$6:$N$95,9,0)</f>
        <v>142</v>
      </c>
      <c r="K138" s="173">
        <f>VLOOKUP(B138,Single!$C$6:$N$95,10,0)</f>
        <v>0</v>
      </c>
      <c r="L138" s="173">
        <f>VLOOKUP(B138,Single!$C$6:$N$95,11,0)</f>
        <v>30</v>
      </c>
      <c r="M138" s="257"/>
      <c r="N138" s="122">
        <f>SUM(E138:L140)</f>
        <v>2262</v>
      </c>
      <c r="O138" s="199">
        <f>AVERAGE(E138:J140)</f>
        <v>156.57142857142858</v>
      </c>
    </row>
    <row r="139" spans="1:15" ht="15">
      <c r="A139" s="606"/>
      <c r="B139" s="194" t="s">
        <v>230</v>
      </c>
      <c r="C139" s="176"/>
      <c r="D139" s="253">
        <f>VLOOKUP(B139,Doubles!$C$6:$N$93,3,0)</f>
        <v>5</v>
      </c>
      <c r="E139" s="95">
        <f>VLOOKUP(B139,Doubles!$C$6:$N$93,4,0)</f>
        <v>136</v>
      </c>
      <c r="F139" s="95">
        <f>VLOOKUP(B139,Doubles!$C$6:$N$93,5,0)</f>
        <v>164</v>
      </c>
      <c r="G139" s="95">
        <f>VLOOKUP(B139,Doubles!$C$6:$N$93,6,0)</f>
        <v>180</v>
      </c>
      <c r="H139" s="95">
        <f>VLOOKUP(B139,Doubles!$C$6:$N$93,7,0)</f>
        <v>160</v>
      </c>
      <c r="I139" s="95"/>
      <c r="J139" s="95"/>
      <c r="K139" s="95">
        <f>VLOOKUP(B139,Doubles!$C$6:$N$93,10,0)</f>
        <v>0</v>
      </c>
      <c r="L139" s="95">
        <f>VLOOKUP(B139,Doubles!$C$6:$N$93,11,0)</f>
        <v>20</v>
      </c>
      <c r="M139" s="95"/>
      <c r="N139" s="122">
        <f>SUM(E138:L140)</f>
        <v>2262</v>
      </c>
      <c r="O139" s="197">
        <f>AVERAGE(E138:J140)</f>
        <v>156.57142857142858</v>
      </c>
    </row>
    <row r="140" spans="1:15" ht="15.75" thickBot="1">
      <c r="A140" s="607"/>
      <c r="B140" s="178" t="s">
        <v>230</v>
      </c>
      <c r="C140" s="178"/>
      <c r="D140" s="252" t="e">
        <f>VLOOKUP(B140,Teams!C45:L128,3,0)</f>
        <v>#N/A</v>
      </c>
      <c r="E140" s="158">
        <f>VLOOKUP(B140,Teams!$C$6:$L$89,4,0)</f>
        <v>129</v>
      </c>
      <c r="F140" s="158">
        <f>VLOOKUP(B140,Teams!$C$6:$L$89,5,0)</f>
        <v>175</v>
      </c>
      <c r="G140" s="158">
        <f>VLOOKUP(B140,Teams!$C$6:$L$89,6,0)</f>
        <v>151</v>
      </c>
      <c r="H140" s="158">
        <f>VLOOKUP(B140,Teams!$C$6:$L$89,7,0)</f>
        <v>188</v>
      </c>
      <c r="I140" s="179"/>
      <c r="J140" s="179"/>
      <c r="K140" s="158">
        <f>VLOOKUP(B140,Teams!$C$6:$L$89,8,0)</f>
        <v>0</v>
      </c>
      <c r="L140" s="158">
        <f>VLOOKUP(B140,Teams!$C$6:$L$89,9,0)</f>
        <v>20</v>
      </c>
      <c r="M140" s="158"/>
      <c r="N140" s="172">
        <f>SUM(E138:L140)</f>
        <v>2262</v>
      </c>
      <c r="O140" s="198">
        <f>AVERAGE(E138:J140)</f>
        <v>156.57142857142858</v>
      </c>
    </row>
    <row r="141" spans="1:15" ht="15.75" thickTop="1">
      <c r="A141" s="605">
        <v>52</v>
      </c>
      <c r="B141" s="180"/>
      <c r="C141" s="162" t="e">
        <f>VLOOKUP(B141,Single!$C$6:$N$95,2,0)</f>
        <v>#N/A</v>
      </c>
      <c r="D141" s="163" t="e">
        <f>VLOOKUP(B141,Single!$C$6:$N$95,3,0)</f>
        <v>#N/A</v>
      </c>
      <c r="E141" s="163" t="e">
        <f>VLOOKUP(B141,Single!$C$6:$N$95,4,0)</f>
        <v>#N/A</v>
      </c>
      <c r="F141" s="163" t="e">
        <f>VLOOKUP(B141,Single!$C$6:$N$95,5,0)</f>
        <v>#N/A</v>
      </c>
      <c r="G141" s="163" t="e">
        <f>VLOOKUP(B141,Single!$C$6:$N$95,6,0)</f>
        <v>#N/A</v>
      </c>
      <c r="H141" s="163" t="e">
        <f>VLOOKUP(B141,Single!$C$6:$N$95,7,0)</f>
        <v>#N/A</v>
      </c>
      <c r="I141" s="163" t="e">
        <f>VLOOKUP(B141,Single!$C$6:$N$95,8,0)</f>
        <v>#N/A</v>
      </c>
      <c r="J141" s="163" t="e">
        <f>VLOOKUP(B141,Single!$C$6:$N$95,9,0)</f>
        <v>#N/A</v>
      </c>
      <c r="K141" s="163" t="e">
        <f>VLOOKUP(B141,Single!$C$6:$N$95,10,0)</f>
        <v>#N/A</v>
      </c>
      <c r="L141" s="163" t="e">
        <f>VLOOKUP(B141,Single!$C$6:$N$95,11,0)</f>
        <v>#N/A</v>
      </c>
      <c r="M141" s="94"/>
      <c r="N141" s="119" t="e">
        <f>SUM(E141:L143)</f>
        <v>#N/A</v>
      </c>
      <c r="O141" s="199" t="e">
        <f>AVERAGE(E141:J143)</f>
        <v>#N/A</v>
      </c>
    </row>
    <row r="142" spans="1:15" ht="15">
      <c r="A142" s="606"/>
      <c r="B142" s="170"/>
      <c r="C142" s="182"/>
      <c r="D142" s="251" t="e">
        <f>VLOOKUP(B142,Doubles!$C$6:$N$93,3,0)</f>
        <v>#N/A</v>
      </c>
      <c r="E142" s="95" t="e">
        <f>VLOOKUP(B142,Doubles!$C$6:$N$93,4,0)</f>
        <v>#N/A</v>
      </c>
      <c r="F142" s="95" t="e">
        <f>VLOOKUP(B142,Doubles!$C$6:$N$93,5,0)</f>
        <v>#N/A</v>
      </c>
      <c r="G142" s="95" t="e">
        <f>VLOOKUP(B142,Doubles!$C$6:$N$93,6,0)</f>
        <v>#N/A</v>
      </c>
      <c r="H142" s="95" t="e">
        <f>VLOOKUP(B142,Doubles!$C$6:$N$93,7,0)</f>
        <v>#N/A</v>
      </c>
      <c r="I142" s="95" t="e">
        <f>VLOOKUP(B142,Doubles!$C$6:$N$93,8,0)</f>
        <v>#N/A</v>
      </c>
      <c r="J142" s="95" t="e">
        <f>VLOOKUP(B142,Doubles!$C$6:$N$93,9,0)</f>
        <v>#N/A</v>
      </c>
      <c r="K142" s="95" t="e">
        <f>VLOOKUP(B142,Doubles!$C$6:$N$93,10,0)</f>
        <v>#N/A</v>
      </c>
      <c r="L142" s="95" t="e">
        <f>VLOOKUP(B142,Doubles!$C$6:$N$93,11,0)</f>
        <v>#N/A</v>
      </c>
      <c r="M142" s="110"/>
      <c r="N142" s="229" t="e">
        <f>SUM(E141:L143)</f>
        <v>#N/A</v>
      </c>
      <c r="O142" s="197" t="e">
        <f>AVERAGE(E141:J143)</f>
        <v>#N/A</v>
      </c>
    </row>
    <row r="143" spans="1:15" ht="15.75" thickBot="1">
      <c r="A143" s="607"/>
      <c r="B143" s="178"/>
      <c r="C143" s="178"/>
      <c r="D143" s="252" t="e">
        <f>VLOOKUP(B143,Teams!C159:L242,3,0)</f>
        <v>#N/A</v>
      </c>
      <c r="E143" s="158" t="e">
        <f>VLOOKUP(B143,Teams!$C$6:$L$89,4,0)</f>
        <v>#N/A</v>
      </c>
      <c r="F143" s="158" t="e">
        <f>VLOOKUP(B143,Teams!$C$6:$L$89,5,0)</f>
        <v>#N/A</v>
      </c>
      <c r="G143" s="158" t="e">
        <f>VLOOKUP(B143,Teams!$C$6:$L$89,6,0)</f>
        <v>#N/A</v>
      </c>
      <c r="H143" s="158" t="e">
        <f>VLOOKUP(B143,Teams!$C$6:$L$89,7,0)</f>
        <v>#N/A</v>
      </c>
      <c r="I143" s="158"/>
      <c r="J143" s="158"/>
      <c r="K143" s="158" t="e">
        <f>VLOOKUP(B143,Teams!$C$6:$L$89,8,0)</f>
        <v>#N/A</v>
      </c>
      <c r="L143" s="158" t="e">
        <f>VLOOKUP(B143,Teams!$C$6:$L$89,9,0)</f>
        <v>#N/A</v>
      </c>
      <c r="M143" s="426"/>
      <c r="N143" s="228" t="e">
        <f>SUM(E141:L143)</f>
        <v>#N/A</v>
      </c>
      <c r="O143" s="198" t="e">
        <f>AVERAGE(E141:J143)</f>
        <v>#N/A</v>
      </c>
    </row>
    <row r="144" spans="1:15" ht="15.75" thickTop="1">
      <c r="A144" s="605">
        <v>53</v>
      </c>
      <c r="B144" s="180"/>
      <c r="C144" s="162" t="e">
        <f>VLOOKUP(B144,Single!$C$6:$N$95,2,0)</f>
        <v>#N/A</v>
      </c>
      <c r="D144" s="163" t="e">
        <f>VLOOKUP(B144,Single!$C$6:$N$95,3,0)</f>
        <v>#N/A</v>
      </c>
      <c r="E144" s="163" t="e">
        <f>VLOOKUP(B144,Single!$C$6:$N$95,4,0)</f>
        <v>#N/A</v>
      </c>
      <c r="F144" s="163" t="e">
        <f>VLOOKUP(B144,Single!$C$6:$N$95,5,0)</f>
        <v>#N/A</v>
      </c>
      <c r="G144" s="163" t="e">
        <f>VLOOKUP(B144,Single!$C$6:$N$95,6,0)</f>
        <v>#N/A</v>
      </c>
      <c r="H144" s="163" t="e">
        <f>VLOOKUP(B144,Single!$C$6:$N$95,7,0)</f>
        <v>#N/A</v>
      </c>
      <c r="I144" s="163" t="e">
        <f>VLOOKUP(B144,Single!$C$6:$N$95,8,0)</f>
        <v>#N/A</v>
      </c>
      <c r="J144" s="163" t="e">
        <f>VLOOKUP(B144,Single!$C$6:$N$95,9,0)</f>
        <v>#N/A</v>
      </c>
      <c r="K144" s="163" t="e">
        <f>VLOOKUP(B144,Single!$C$6:$N$95,10,0)</f>
        <v>#N/A</v>
      </c>
      <c r="L144" s="163" t="e">
        <f>VLOOKUP(B144,Single!$C$6:$N$95,11,0)</f>
        <v>#N/A</v>
      </c>
      <c r="M144" s="94"/>
      <c r="N144" s="119" t="e">
        <f>SUM(E144:L146)</f>
        <v>#N/A</v>
      </c>
      <c r="O144" s="199" t="e">
        <f>AVERAGE(E144:J146)</f>
        <v>#N/A</v>
      </c>
    </row>
    <row r="145" spans="1:15" ht="15">
      <c r="A145" s="606"/>
      <c r="B145" s="170"/>
      <c r="C145" s="182"/>
      <c r="D145" s="251" t="e">
        <f>VLOOKUP(B145,Doubles!$C$6:$N$93,3,0)</f>
        <v>#N/A</v>
      </c>
      <c r="E145" s="95" t="e">
        <f>VLOOKUP(B145,Doubles!$C$6:$N$93,4,0)</f>
        <v>#N/A</v>
      </c>
      <c r="F145" s="95" t="e">
        <f>VLOOKUP(B145,Doubles!$C$6:$N$93,5,0)</f>
        <v>#N/A</v>
      </c>
      <c r="G145" s="95" t="e">
        <f>VLOOKUP(B145,Doubles!$C$6:$N$93,6,0)</f>
        <v>#N/A</v>
      </c>
      <c r="H145" s="95" t="e">
        <f>VLOOKUP(B145,Doubles!$C$6:$N$93,7,0)</f>
        <v>#N/A</v>
      </c>
      <c r="I145" s="95" t="e">
        <f>VLOOKUP(B145,Doubles!$C$6:$N$93,8,0)</f>
        <v>#N/A</v>
      </c>
      <c r="J145" s="95" t="e">
        <f>VLOOKUP(B145,Doubles!$C$6:$N$93,9,0)</f>
        <v>#N/A</v>
      </c>
      <c r="K145" s="95" t="e">
        <f>VLOOKUP(B145,Doubles!$C$6:$N$93,10,0)</f>
        <v>#N/A</v>
      </c>
      <c r="L145" s="95" t="e">
        <f>VLOOKUP(B145,Doubles!$C$6:$N$93,11,0)</f>
        <v>#N/A</v>
      </c>
      <c r="M145" s="110"/>
      <c r="N145" s="229" t="e">
        <f>SUM(E144:L146)</f>
        <v>#N/A</v>
      </c>
      <c r="O145" s="197" t="e">
        <f>AVERAGE(E144:J146)</f>
        <v>#N/A</v>
      </c>
    </row>
    <row r="146" spans="1:15" ht="15.75" thickBot="1">
      <c r="A146" s="607"/>
      <c r="B146" s="178"/>
      <c r="C146" s="178"/>
      <c r="D146" s="252" t="e">
        <f>VLOOKUP(B146,Teams!C162:L245,3,0)</f>
        <v>#N/A</v>
      </c>
      <c r="E146" s="158" t="e">
        <f>VLOOKUP(B146,Teams!$C$6:$L$89,4,0)</f>
        <v>#N/A</v>
      </c>
      <c r="F146" s="158" t="e">
        <f>VLOOKUP(B146,Teams!$C$6:$L$89,5,0)</f>
        <v>#N/A</v>
      </c>
      <c r="G146" s="158" t="e">
        <f>VLOOKUP(B146,Teams!$C$6:$L$89,6,0)</f>
        <v>#N/A</v>
      </c>
      <c r="H146" s="158" t="e">
        <f>VLOOKUP(B146,Teams!$C$6:$L$89,7,0)</f>
        <v>#N/A</v>
      </c>
      <c r="I146" s="158"/>
      <c r="J146" s="158"/>
      <c r="K146" s="158" t="e">
        <f>VLOOKUP(B146,Teams!$C$6:$L$89,8,0)</f>
        <v>#N/A</v>
      </c>
      <c r="L146" s="158" t="e">
        <f>VLOOKUP(B146,Teams!$C$6:$L$89,9,0)</f>
        <v>#N/A</v>
      </c>
      <c r="M146" s="426"/>
      <c r="N146" s="228" t="e">
        <f>SUM(E144:L146)</f>
        <v>#N/A</v>
      </c>
      <c r="O146" s="198" t="e">
        <f>AVERAGE(E144:J146)</f>
        <v>#N/A</v>
      </c>
    </row>
    <row r="147" spans="1:15" ht="15.75" thickTop="1">
      <c r="A147" s="605">
        <v>54</v>
      </c>
      <c r="B147" s="180"/>
      <c r="C147" s="162" t="e">
        <f>VLOOKUP(B147,Single!$C$6:$N$95,2,0)</f>
        <v>#N/A</v>
      </c>
      <c r="D147" s="163" t="e">
        <f>VLOOKUP(B147,Single!$C$6:$N$95,3,0)</f>
        <v>#N/A</v>
      </c>
      <c r="E147" s="163" t="e">
        <f>VLOOKUP(B147,Single!$C$6:$N$95,4,0)</f>
        <v>#N/A</v>
      </c>
      <c r="F147" s="163" t="e">
        <f>VLOOKUP(B147,Single!$C$6:$N$95,5,0)</f>
        <v>#N/A</v>
      </c>
      <c r="G147" s="163" t="e">
        <f>VLOOKUP(B147,Single!$C$6:$N$95,6,0)</f>
        <v>#N/A</v>
      </c>
      <c r="H147" s="163" t="e">
        <f>VLOOKUP(B147,Single!$C$6:$N$95,7,0)</f>
        <v>#N/A</v>
      </c>
      <c r="I147" s="163" t="e">
        <f>VLOOKUP(B147,Single!$C$6:$N$95,8,0)</f>
        <v>#N/A</v>
      </c>
      <c r="J147" s="163" t="e">
        <f>VLOOKUP(B147,Single!$C$6:$N$95,9,0)</f>
        <v>#N/A</v>
      </c>
      <c r="K147" s="163" t="e">
        <f>VLOOKUP(B147,Single!$C$6:$N$95,10,0)</f>
        <v>#N/A</v>
      </c>
      <c r="L147" s="163" t="e">
        <f>VLOOKUP(B147,Single!$C$6:$N$95,11,0)</f>
        <v>#N/A</v>
      </c>
      <c r="M147" s="94"/>
      <c r="N147" s="119" t="e">
        <f>SUM(E147:L149)</f>
        <v>#N/A</v>
      </c>
      <c r="O147" s="199" t="e">
        <f>AVERAGE(E147:J149)</f>
        <v>#N/A</v>
      </c>
    </row>
    <row r="148" spans="1:15" ht="15">
      <c r="A148" s="606"/>
      <c r="B148" s="170"/>
      <c r="C148" s="182"/>
      <c r="D148" s="251" t="e">
        <f>VLOOKUP(B148,Doubles!$C$6:$N$93,3,0)</f>
        <v>#N/A</v>
      </c>
      <c r="E148" s="95" t="e">
        <f>VLOOKUP(B148,Doubles!$C$6:$N$93,4,0)</f>
        <v>#N/A</v>
      </c>
      <c r="F148" s="95" t="e">
        <f>VLOOKUP(B148,Doubles!$C$6:$N$93,5,0)</f>
        <v>#N/A</v>
      </c>
      <c r="G148" s="95" t="e">
        <f>VLOOKUP(B148,Doubles!$C$6:$N$93,6,0)</f>
        <v>#N/A</v>
      </c>
      <c r="H148" s="95" t="e">
        <f>VLOOKUP(B148,Doubles!$C$6:$N$93,7,0)</f>
        <v>#N/A</v>
      </c>
      <c r="I148" s="95" t="e">
        <f>VLOOKUP(B148,Doubles!$C$6:$N$93,8,0)</f>
        <v>#N/A</v>
      </c>
      <c r="J148" s="95" t="e">
        <f>VLOOKUP(B148,Doubles!$C$6:$N$93,9,0)</f>
        <v>#N/A</v>
      </c>
      <c r="K148" s="95" t="e">
        <f>VLOOKUP(B148,Doubles!$C$6:$N$93,10,0)</f>
        <v>#N/A</v>
      </c>
      <c r="L148" s="95" t="e">
        <f>VLOOKUP(B148,Doubles!$C$6:$N$93,11,0)</f>
        <v>#N/A</v>
      </c>
      <c r="M148" s="110"/>
      <c r="N148" s="229" t="e">
        <f>SUM(E147:L149)</f>
        <v>#N/A</v>
      </c>
      <c r="O148" s="197" t="e">
        <f>AVERAGE(E147:J149)</f>
        <v>#N/A</v>
      </c>
    </row>
    <row r="149" spans="1:15" ht="15.75" thickBot="1">
      <c r="A149" s="607"/>
      <c r="B149" s="178"/>
      <c r="C149" s="178"/>
      <c r="D149" s="252" t="e">
        <f>VLOOKUP(B149,Teams!C165:L248,3,0)</f>
        <v>#N/A</v>
      </c>
      <c r="E149" s="158" t="e">
        <f>VLOOKUP(B149,Teams!$C$6:$L$89,4,0)</f>
        <v>#N/A</v>
      </c>
      <c r="F149" s="158" t="e">
        <f>VLOOKUP(B149,Teams!$C$6:$L$89,5,0)</f>
        <v>#N/A</v>
      </c>
      <c r="G149" s="158" t="e">
        <f>VLOOKUP(B149,Teams!$C$6:$L$89,6,0)</f>
        <v>#N/A</v>
      </c>
      <c r="H149" s="158" t="e">
        <f>VLOOKUP(B149,Teams!$C$6:$L$89,7,0)</f>
        <v>#N/A</v>
      </c>
      <c r="I149" s="158"/>
      <c r="J149" s="158"/>
      <c r="K149" s="158" t="e">
        <f>VLOOKUP(B149,Teams!$C$6:$L$89,8,0)</f>
        <v>#N/A</v>
      </c>
      <c r="L149" s="158" t="e">
        <f>VLOOKUP(B149,Teams!$C$6:$L$89,9,0)</f>
        <v>#N/A</v>
      </c>
      <c r="M149" s="426"/>
      <c r="N149" s="228" t="e">
        <f>SUM(E147:L149)</f>
        <v>#N/A</v>
      </c>
      <c r="O149" s="198" t="e">
        <f>AVERAGE(E147:J149)</f>
        <v>#N/A</v>
      </c>
    </row>
    <row r="150" spans="1:15" ht="15.75" thickTop="1">
      <c r="A150" s="605">
        <v>55</v>
      </c>
      <c r="B150" s="193" t="s">
        <v>151</v>
      </c>
      <c r="C150" s="162" t="str">
        <f>VLOOKUP(B150,Single!$C$6:$N$95,2,0)</f>
        <v>HUN</v>
      </c>
      <c r="D150" s="163">
        <f>VLOOKUP(B150,Single!$C$6:$N$95,3,0)</f>
        <v>0</v>
      </c>
      <c r="E150" s="163">
        <f>VLOOKUP(B150,Single!$C$6:$N$95,4,0)</f>
        <v>176</v>
      </c>
      <c r="F150" s="163">
        <f>VLOOKUP(B150,Single!$C$6:$N$95,5,0)</f>
        <v>153</v>
      </c>
      <c r="G150" s="163">
        <f>VLOOKUP(B150,Single!$C$6:$N$95,6,0)</f>
        <v>160</v>
      </c>
      <c r="H150" s="163">
        <f>VLOOKUP(B150,Single!$C$6:$N$95,7,0)</f>
        <v>146</v>
      </c>
      <c r="I150" s="163">
        <f>VLOOKUP(B150,Single!$C$6:$N$95,8,0)</f>
        <v>151</v>
      </c>
      <c r="J150" s="163">
        <f>VLOOKUP(B150,Single!$C$6:$N$95,9,0)</f>
        <v>224</v>
      </c>
      <c r="K150" s="163">
        <f>VLOOKUP(B150,Single!$C$6:$N$95,10,0)</f>
        <v>0</v>
      </c>
      <c r="L150" s="163">
        <f>VLOOKUP(B150,Single!$C$6:$N$95,11,0)</f>
        <v>0</v>
      </c>
      <c r="M150" s="94"/>
      <c r="N150" s="119">
        <f>SUM(E150:L152)</f>
        <v>2781</v>
      </c>
      <c r="O150" s="199">
        <f>AVERAGE(E150:J152)</f>
        <v>173.8125</v>
      </c>
    </row>
    <row r="151" spans="1:15" ht="15">
      <c r="A151" s="606"/>
      <c r="B151" s="193" t="s">
        <v>151</v>
      </c>
      <c r="C151" s="182"/>
      <c r="D151" s="251">
        <f>VLOOKUP(B151,Doubles!$C$6:$N$93,3,0)</f>
        <v>0</v>
      </c>
      <c r="E151" s="95">
        <f>VLOOKUP(B151,Doubles!$C$6:$N$93,4,0)</f>
        <v>197</v>
      </c>
      <c r="F151" s="95">
        <f>VLOOKUP(B151,Doubles!$C$6:$N$93,5,0)</f>
        <v>129</v>
      </c>
      <c r="G151" s="95">
        <f>VLOOKUP(B151,Doubles!$C$6:$N$93,6,0)</f>
        <v>204</v>
      </c>
      <c r="H151" s="95">
        <f>VLOOKUP(B151,Doubles!$C$6:$N$93,7,0)</f>
        <v>161</v>
      </c>
      <c r="I151" s="95">
        <f>VLOOKUP(B151,Doubles!$C$6:$N$93,8,0)</f>
        <v>204</v>
      </c>
      <c r="J151" s="95">
        <f>VLOOKUP(B151,Doubles!$C$6:$N$93,9,0)</f>
        <v>193</v>
      </c>
      <c r="K151" s="95">
        <f>VLOOKUP(B151,Doubles!$C$6:$N$93,10,0)</f>
        <v>0</v>
      </c>
      <c r="L151" s="95">
        <f>VLOOKUP(B151,Doubles!$C$6:$N$93,11,0)</f>
        <v>0</v>
      </c>
      <c r="M151" s="110"/>
      <c r="N151" s="229">
        <f>SUM(E150:L152)</f>
        <v>2781</v>
      </c>
      <c r="O151" s="197">
        <f>AVERAGE(E150:J152)</f>
        <v>173.8125</v>
      </c>
    </row>
    <row r="152" spans="1:15" ht="15.75" thickBot="1">
      <c r="A152" s="607"/>
      <c r="B152" s="193" t="s">
        <v>151</v>
      </c>
      <c r="C152" s="178"/>
      <c r="D152" s="252" t="e">
        <f>VLOOKUP(B152,Teams!C168:L251,3,0)</f>
        <v>#N/A</v>
      </c>
      <c r="E152" s="158">
        <f>VLOOKUP(B152,Teams!$C$6:$L$89,4,0)</f>
        <v>161</v>
      </c>
      <c r="F152" s="158">
        <f>VLOOKUP(B152,Teams!$C$6:$L$89,5,0)</f>
        <v>157</v>
      </c>
      <c r="G152" s="158">
        <f>VLOOKUP(B152,Teams!$C$6:$L$89,6,0)</f>
        <v>180</v>
      </c>
      <c r="H152" s="158">
        <f>VLOOKUP(B152,Teams!$C$6:$L$89,7,0)</f>
        <v>185</v>
      </c>
      <c r="I152" s="158"/>
      <c r="J152" s="158"/>
      <c r="K152" s="158">
        <f>VLOOKUP(B152,Teams!$C$6:$L$89,8,0)</f>
        <v>0</v>
      </c>
      <c r="L152" s="158">
        <f>VLOOKUP(B152,Teams!$C$6:$L$89,9,0)</f>
        <v>0</v>
      </c>
      <c r="M152" s="426"/>
      <c r="N152" s="228">
        <f>SUM(E150:L152)</f>
        <v>2781</v>
      </c>
      <c r="O152" s="198">
        <f>AVERAGE(E150:J152)</f>
        <v>173.8125</v>
      </c>
    </row>
    <row r="153" spans="1:15" ht="15.75" thickTop="1">
      <c r="A153" s="605">
        <v>56</v>
      </c>
      <c r="B153" s="180"/>
      <c r="C153" s="162" t="e">
        <f>VLOOKUP(B153,Single!$C$6:$N$95,2,0)</f>
        <v>#N/A</v>
      </c>
      <c r="D153" s="163" t="e">
        <f>VLOOKUP(B153,Single!$C$6:$N$95,3,0)</f>
        <v>#N/A</v>
      </c>
      <c r="E153" s="163" t="e">
        <f>VLOOKUP(B153,Single!$C$6:$N$95,4,0)</f>
        <v>#N/A</v>
      </c>
      <c r="F153" s="163" t="e">
        <f>VLOOKUP(B153,Single!$C$6:$N$95,5,0)</f>
        <v>#N/A</v>
      </c>
      <c r="G153" s="163" t="e">
        <f>VLOOKUP(B153,Single!$C$6:$N$95,6,0)</f>
        <v>#N/A</v>
      </c>
      <c r="H153" s="163" t="e">
        <f>VLOOKUP(B153,Single!$C$6:$N$95,7,0)</f>
        <v>#N/A</v>
      </c>
      <c r="I153" s="163" t="e">
        <f>VLOOKUP(B153,Single!$C$6:$N$95,8,0)</f>
        <v>#N/A</v>
      </c>
      <c r="J153" s="163" t="e">
        <f>VLOOKUP(B153,Single!$C$6:$N$95,9,0)</f>
        <v>#N/A</v>
      </c>
      <c r="K153" s="163" t="e">
        <f>VLOOKUP(B153,Single!$C$6:$N$95,10,0)</f>
        <v>#N/A</v>
      </c>
      <c r="L153" s="163" t="e">
        <f>VLOOKUP(B153,Single!$C$6:$N$95,11,0)</f>
        <v>#N/A</v>
      </c>
      <c r="M153" s="94"/>
      <c r="N153" s="119" t="e">
        <f>SUM(E153:L155)</f>
        <v>#N/A</v>
      </c>
      <c r="O153" s="199" t="e">
        <f>AVERAGE(E153:J155)</f>
        <v>#N/A</v>
      </c>
    </row>
    <row r="154" spans="1:15" ht="15">
      <c r="A154" s="606"/>
      <c r="B154" s="170"/>
      <c r="C154" s="182"/>
      <c r="D154" s="251" t="e">
        <f>VLOOKUP(B154,Doubles!$C$6:$N$93,3,0)</f>
        <v>#N/A</v>
      </c>
      <c r="E154" s="95" t="e">
        <f>VLOOKUP(B154,Doubles!$C$6:$N$93,4,0)</f>
        <v>#N/A</v>
      </c>
      <c r="F154" s="95" t="e">
        <f>VLOOKUP(B154,Doubles!$C$6:$N$93,5,0)</f>
        <v>#N/A</v>
      </c>
      <c r="G154" s="95" t="e">
        <f>VLOOKUP(B154,Doubles!$C$6:$N$93,6,0)</f>
        <v>#N/A</v>
      </c>
      <c r="H154" s="95" t="e">
        <f>VLOOKUP(B154,Doubles!$C$6:$N$93,7,0)</f>
        <v>#N/A</v>
      </c>
      <c r="I154" s="95" t="e">
        <f>VLOOKUP(B154,Doubles!$C$6:$N$93,8,0)</f>
        <v>#N/A</v>
      </c>
      <c r="J154" s="95" t="e">
        <f>VLOOKUP(B154,Doubles!$C$6:$N$93,9,0)</f>
        <v>#N/A</v>
      </c>
      <c r="K154" s="95" t="e">
        <f>VLOOKUP(B154,Doubles!$C$6:$N$93,10,0)</f>
        <v>#N/A</v>
      </c>
      <c r="L154" s="95" t="e">
        <f>VLOOKUP(B154,Doubles!$C$6:$N$93,11,0)</f>
        <v>#N/A</v>
      </c>
      <c r="M154" s="110"/>
      <c r="N154" s="229" t="e">
        <f>SUM(E153:L155)</f>
        <v>#N/A</v>
      </c>
      <c r="O154" s="197" t="e">
        <f>AVERAGE(E153:J155)</f>
        <v>#N/A</v>
      </c>
    </row>
    <row r="155" spans="1:15" ht="15.75" thickBot="1">
      <c r="A155" s="607"/>
      <c r="B155" s="178"/>
      <c r="C155" s="178"/>
      <c r="D155" s="252" t="e">
        <f>VLOOKUP(B155,Teams!C171:L254,3,0)</f>
        <v>#N/A</v>
      </c>
      <c r="E155" s="158" t="e">
        <f>VLOOKUP(B155,Teams!$C$6:$L$89,4,0)</f>
        <v>#N/A</v>
      </c>
      <c r="F155" s="158" t="e">
        <f>VLOOKUP(B155,Teams!$C$6:$L$89,5,0)</f>
        <v>#N/A</v>
      </c>
      <c r="G155" s="158" t="e">
        <f>VLOOKUP(B155,Teams!$C$6:$L$89,6,0)</f>
        <v>#N/A</v>
      </c>
      <c r="H155" s="158" t="e">
        <f>VLOOKUP(B155,Teams!$C$6:$L$89,7,0)</f>
        <v>#N/A</v>
      </c>
      <c r="I155" s="158"/>
      <c r="J155" s="158"/>
      <c r="K155" s="158" t="e">
        <f>VLOOKUP(B155,Teams!$C$6:$L$89,8,0)</f>
        <v>#N/A</v>
      </c>
      <c r="L155" s="158" t="e">
        <f>VLOOKUP(B155,Teams!$C$6:$L$89,9,0)</f>
        <v>#N/A</v>
      </c>
      <c r="M155" s="426"/>
      <c r="N155" s="228" t="e">
        <f>SUM(E153:L155)</f>
        <v>#N/A</v>
      </c>
      <c r="O155" s="198" t="e">
        <f>AVERAGE(E153:J155)</f>
        <v>#N/A</v>
      </c>
    </row>
    <row r="156" spans="1:15" ht="15.75" thickTop="1">
      <c r="A156" s="605">
        <v>57</v>
      </c>
      <c r="B156" s="180"/>
      <c r="C156" s="162" t="e">
        <f>VLOOKUP(B156,Single!$C$6:$N$95,2,0)</f>
        <v>#N/A</v>
      </c>
      <c r="D156" s="163" t="e">
        <f>VLOOKUP(B156,Single!$C$6:$N$95,3,0)</f>
        <v>#N/A</v>
      </c>
      <c r="E156" s="163" t="e">
        <f>VLOOKUP(B156,Single!$C$6:$N$95,4,0)</f>
        <v>#N/A</v>
      </c>
      <c r="F156" s="163" t="e">
        <f>VLOOKUP(B156,Single!$C$6:$N$95,5,0)</f>
        <v>#N/A</v>
      </c>
      <c r="G156" s="163" t="e">
        <f>VLOOKUP(B156,Single!$C$6:$N$95,6,0)</f>
        <v>#N/A</v>
      </c>
      <c r="H156" s="163" t="e">
        <f>VLOOKUP(B156,Single!$C$6:$N$95,7,0)</f>
        <v>#N/A</v>
      </c>
      <c r="I156" s="163" t="e">
        <f>VLOOKUP(B156,Single!$C$6:$N$95,8,0)</f>
        <v>#N/A</v>
      </c>
      <c r="J156" s="163" t="e">
        <f>VLOOKUP(B156,Single!$C$6:$N$95,9,0)</f>
        <v>#N/A</v>
      </c>
      <c r="K156" s="163" t="e">
        <f>VLOOKUP(B156,Single!$C$6:$N$95,10,0)</f>
        <v>#N/A</v>
      </c>
      <c r="L156" s="163" t="e">
        <f>VLOOKUP(B156,Single!$C$6:$N$95,11,0)</f>
        <v>#N/A</v>
      </c>
      <c r="M156" s="94"/>
      <c r="N156" s="119" t="e">
        <f>SUM(E156:L158)</f>
        <v>#N/A</v>
      </c>
      <c r="O156" s="199" t="e">
        <f>AVERAGE(E156:J158)</f>
        <v>#N/A</v>
      </c>
    </row>
    <row r="157" spans="1:15" ht="15">
      <c r="A157" s="606"/>
      <c r="B157" s="170"/>
      <c r="C157" s="182"/>
      <c r="D157" s="251" t="e">
        <f>VLOOKUP(B157,Doubles!$C$6:$N$93,3,0)</f>
        <v>#N/A</v>
      </c>
      <c r="E157" s="95" t="e">
        <f>VLOOKUP(B157,Doubles!$C$6:$N$93,4,0)</f>
        <v>#N/A</v>
      </c>
      <c r="F157" s="95" t="e">
        <f>VLOOKUP(B157,Doubles!$C$6:$N$93,5,0)</f>
        <v>#N/A</v>
      </c>
      <c r="G157" s="95" t="e">
        <f>VLOOKUP(B157,Doubles!$C$6:$N$93,6,0)</f>
        <v>#N/A</v>
      </c>
      <c r="H157" s="95" t="e">
        <f>VLOOKUP(B157,Doubles!$C$6:$N$93,7,0)</f>
        <v>#N/A</v>
      </c>
      <c r="I157" s="95" t="e">
        <f>VLOOKUP(B157,Doubles!$C$6:$N$93,8,0)</f>
        <v>#N/A</v>
      </c>
      <c r="J157" s="95" t="e">
        <f>VLOOKUP(B157,Doubles!$C$6:$N$93,9,0)</f>
        <v>#N/A</v>
      </c>
      <c r="K157" s="95" t="e">
        <f>VLOOKUP(B157,Doubles!$C$6:$N$93,10,0)</f>
        <v>#N/A</v>
      </c>
      <c r="L157" s="95" t="e">
        <f>VLOOKUP(B157,Doubles!$C$6:$N$93,11,0)</f>
        <v>#N/A</v>
      </c>
      <c r="M157" s="110"/>
      <c r="N157" s="229" t="e">
        <f>SUM(E156:L158)</f>
        <v>#N/A</v>
      </c>
      <c r="O157" s="197" t="e">
        <f>AVERAGE(E156:J158)</f>
        <v>#N/A</v>
      </c>
    </row>
    <row r="158" spans="1:15" ht="15.75" thickBot="1">
      <c r="A158" s="607"/>
      <c r="B158" s="178"/>
      <c r="C158" s="178"/>
      <c r="D158" s="252" t="e">
        <f>VLOOKUP(B158,Teams!C174:L257,3,0)</f>
        <v>#N/A</v>
      </c>
      <c r="E158" s="158" t="e">
        <f>VLOOKUP(B158,Teams!$C$6:$L$89,4,0)</f>
        <v>#N/A</v>
      </c>
      <c r="F158" s="158" t="e">
        <f>VLOOKUP(B158,Teams!$C$6:$L$89,5,0)</f>
        <v>#N/A</v>
      </c>
      <c r="G158" s="158" t="e">
        <f>VLOOKUP(B158,Teams!$C$6:$L$89,6,0)</f>
        <v>#N/A</v>
      </c>
      <c r="H158" s="158" t="e">
        <f>VLOOKUP(B158,Teams!$C$6:$L$89,7,0)</f>
        <v>#N/A</v>
      </c>
      <c r="I158" s="158"/>
      <c r="J158" s="158"/>
      <c r="K158" s="158" t="e">
        <f>VLOOKUP(B158,Teams!$C$6:$L$89,8,0)</f>
        <v>#N/A</v>
      </c>
      <c r="L158" s="158" t="e">
        <f>VLOOKUP(B158,Teams!$C$6:$L$89,9,0)</f>
        <v>#N/A</v>
      </c>
      <c r="M158" s="426"/>
      <c r="N158" s="228" t="e">
        <f>SUM(E156:L158)</f>
        <v>#N/A</v>
      </c>
      <c r="O158" s="198" t="e">
        <f>AVERAGE(E156:J158)</f>
        <v>#N/A</v>
      </c>
    </row>
    <row r="159" spans="1:15" ht="15.75" thickTop="1">
      <c r="A159" s="605">
        <v>58</v>
      </c>
      <c r="B159" s="180"/>
      <c r="C159" s="162" t="e">
        <f>VLOOKUP(B159,Single!$C$6:$N$95,2,0)</f>
        <v>#N/A</v>
      </c>
      <c r="D159" s="163" t="e">
        <f>VLOOKUP(B159,Single!$C$6:$N$95,3,0)</f>
        <v>#N/A</v>
      </c>
      <c r="E159" s="163" t="e">
        <f>VLOOKUP(B159,Single!$C$6:$N$95,4,0)</f>
        <v>#N/A</v>
      </c>
      <c r="F159" s="163" t="e">
        <f>VLOOKUP(B159,Single!$C$6:$N$95,5,0)</f>
        <v>#N/A</v>
      </c>
      <c r="G159" s="163" t="e">
        <f>VLOOKUP(B159,Single!$C$6:$N$95,6,0)</f>
        <v>#N/A</v>
      </c>
      <c r="H159" s="163" t="e">
        <f>VLOOKUP(B159,Single!$C$6:$N$95,7,0)</f>
        <v>#N/A</v>
      </c>
      <c r="I159" s="163" t="e">
        <f>VLOOKUP(B159,Single!$C$6:$N$95,8,0)</f>
        <v>#N/A</v>
      </c>
      <c r="J159" s="163" t="e">
        <f>VLOOKUP(B159,Single!$C$6:$N$95,9,0)</f>
        <v>#N/A</v>
      </c>
      <c r="K159" s="163" t="e">
        <f>VLOOKUP(B159,Single!$C$6:$N$95,10,0)</f>
        <v>#N/A</v>
      </c>
      <c r="L159" s="163" t="e">
        <f>VLOOKUP(B159,Single!$C$6:$N$95,11,0)</f>
        <v>#N/A</v>
      </c>
      <c r="M159" s="94"/>
      <c r="N159" s="119" t="e">
        <f>SUM(E159:L161)</f>
        <v>#N/A</v>
      </c>
      <c r="O159" s="199" t="e">
        <f>AVERAGE(E159:J161)</f>
        <v>#N/A</v>
      </c>
    </row>
    <row r="160" spans="1:15" ht="15">
      <c r="A160" s="606"/>
      <c r="B160" s="170"/>
      <c r="C160" s="182"/>
      <c r="D160" s="251" t="e">
        <f>VLOOKUP(B160,Doubles!$C$6:$N$93,3,0)</f>
        <v>#N/A</v>
      </c>
      <c r="E160" s="95" t="e">
        <f>VLOOKUP(B160,Doubles!$C$6:$N$93,4,0)</f>
        <v>#N/A</v>
      </c>
      <c r="F160" s="95" t="e">
        <f>VLOOKUP(B160,Doubles!$C$6:$N$93,5,0)</f>
        <v>#N/A</v>
      </c>
      <c r="G160" s="95" t="e">
        <f>VLOOKUP(B160,Doubles!$C$6:$N$93,6,0)</f>
        <v>#N/A</v>
      </c>
      <c r="H160" s="95" t="e">
        <f>VLOOKUP(B160,Doubles!$C$6:$N$93,7,0)</f>
        <v>#N/A</v>
      </c>
      <c r="I160" s="95" t="e">
        <f>VLOOKUP(B160,Doubles!$C$6:$N$93,8,0)</f>
        <v>#N/A</v>
      </c>
      <c r="J160" s="95" t="e">
        <f>VLOOKUP(B160,Doubles!$C$6:$N$93,9,0)</f>
        <v>#N/A</v>
      </c>
      <c r="K160" s="95" t="e">
        <f>VLOOKUP(B160,Doubles!$C$6:$N$93,10,0)</f>
        <v>#N/A</v>
      </c>
      <c r="L160" s="95" t="e">
        <f>VLOOKUP(B160,Doubles!$C$6:$N$93,11,0)</f>
        <v>#N/A</v>
      </c>
      <c r="M160" s="110"/>
      <c r="N160" s="229" t="e">
        <f>SUM(E159:L161)</f>
        <v>#N/A</v>
      </c>
      <c r="O160" s="197" t="e">
        <f>AVERAGE(E159:J161)</f>
        <v>#N/A</v>
      </c>
    </row>
    <row r="161" spans="1:15" ht="15.75" thickBot="1">
      <c r="A161" s="607"/>
      <c r="B161" s="178"/>
      <c r="C161" s="178"/>
      <c r="D161" s="252" t="e">
        <f>VLOOKUP(B161,Teams!C177:L260,3,0)</f>
        <v>#N/A</v>
      </c>
      <c r="E161" s="158" t="e">
        <f>VLOOKUP(B161,Teams!$C$6:$L$89,4,0)</f>
        <v>#N/A</v>
      </c>
      <c r="F161" s="158" t="e">
        <f>VLOOKUP(B161,Teams!$C$6:$L$89,5,0)</f>
        <v>#N/A</v>
      </c>
      <c r="G161" s="158" t="e">
        <f>VLOOKUP(B161,Teams!$C$6:$L$89,6,0)</f>
        <v>#N/A</v>
      </c>
      <c r="H161" s="158" t="e">
        <f>VLOOKUP(B161,Teams!$C$6:$L$89,7,0)</f>
        <v>#N/A</v>
      </c>
      <c r="I161" s="158"/>
      <c r="J161" s="158"/>
      <c r="K161" s="158" t="e">
        <f>VLOOKUP(B161,Teams!$C$6:$L$89,8,0)</f>
        <v>#N/A</v>
      </c>
      <c r="L161" s="158" t="e">
        <f>VLOOKUP(B161,Teams!$C$6:$L$89,9,0)</f>
        <v>#N/A</v>
      </c>
      <c r="M161" s="426"/>
      <c r="N161" s="228" t="e">
        <f>SUM(E159:L161)</f>
        <v>#N/A</v>
      </c>
      <c r="O161" s="198" t="e">
        <f>AVERAGE(E159:J161)</f>
        <v>#N/A</v>
      </c>
    </row>
    <row r="162" spans="1:15" ht="15.75" thickTop="1">
      <c r="A162" s="605">
        <v>59</v>
      </c>
      <c r="B162" s="180"/>
      <c r="C162" s="162" t="e">
        <f>VLOOKUP(B162,Single!$C$6:$N$95,2,0)</f>
        <v>#N/A</v>
      </c>
      <c r="D162" s="163" t="e">
        <f>VLOOKUP(B162,Single!$C$6:$N$95,3,0)</f>
        <v>#N/A</v>
      </c>
      <c r="E162" s="163" t="e">
        <f>VLOOKUP(B162,Single!$C$6:$N$95,4,0)</f>
        <v>#N/A</v>
      </c>
      <c r="F162" s="163" t="e">
        <f>VLOOKUP(B162,Single!$C$6:$N$95,5,0)</f>
        <v>#N/A</v>
      </c>
      <c r="G162" s="163" t="e">
        <f>VLOOKUP(B162,Single!$C$6:$N$95,6,0)</f>
        <v>#N/A</v>
      </c>
      <c r="H162" s="163" t="e">
        <f>VLOOKUP(B162,Single!$C$6:$N$95,7,0)</f>
        <v>#N/A</v>
      </c>
      <c r="I162" s="163" t="e">
        <f>VLOOKUP(B162,Single!$C$6:$N$95,8,0)</f>
        <v>#N/A</v>
      </c>
      <c r="J162" s="163" t="e">
        <f>VLOOKUP(B162,Single!$C$6:$N$95,9,0)</f>
        <v>#N/A</v>
      </c>
      <c r="K162" s="163" t="e">
        <f>VLOOKUP(B162,Single!$C$6:$N$95,10,0)</f>
        <v>#N/A</v>
      </c>
      <c r="L162" s="163" t="e">
        <f>VLOOKUP(B162,Single!$C$6:$N$95,11,0)</f>
        <v>#N/A</v>
      </c>
      <c r="M162" s="94"/>
      <c r="N162" s="119" t="e">
        <f>SUM(E162:L164)</f>
        <v>#N/A</v>
      </c>
      <c r="O162" s="199" t="e">
        <f>AVERAGE(E162:J164)</f>
        <v>#N/A</v>
      </c>
    </row>
    <row r="163" spans="1:15" ht="15">
      <c r="A163" s="606"/>
      <c r="B163" s="170"/>
      <c r="C163" s="182"/>
      <c r="D163" s="251" t="e">
        <f>VLOOKUP(B163,Doubles!$C$6:$N$93,3,0)</f>
        <v>#N/A</v>
      </c>
      <c r="E163" s="95" t="e">
        <f>VLOOKUP(B163,Doubles!$C$6:$N$93,4,0)</f>
        <v>#N/A</v>
      </c>
      <c r="F163" s="95" t="e">
        <f>VLOOKUP(B163,Doubles!$C$6:$N$93,5,0)</f>
        <v>#N/A</v>
      </c>
      <c r="G163" s="95" t="e">
        <f>VLOOKUP(B163,Doubles!$C$6:$N$93,6,0)</f>
        <v>#N/A</v>
      </c>
      <c r="H163" s="95" t="e">
        <f>VLOOKUP(B163,Doubles!$C$6:$N$93,7,0)</f>
        <v>#N/A</v>
      </c>
      <c r="I163" s="95" t="e">
        <f>VLOOKUP(B163,Doubles!$C$6:$N$93,8,0)</f>
        <v>#N/A</v>
      </c>
      <c r="J163" s="95" t="e">
        <f>VLOOKUP(B163,Doubles!$C$6:$N$93,9,0)</f>
        <v>#N/A</v>
      </c>
      <c r="K163" s="95" t="e">
        <f>VLOOKUP(B163,Doubles!$C$6:$N$93,10,0)</f>
        <v>#N/A</v>
      </c>
      <c r="L163" s="95" t="e">
        <f>VLOOKUP(B163,Doubles!$C$6:$N$93,11,0)</f>
        <v>#N/A</v>
      </c>
      <c r="M163" s="110"/>
      <c r="N163" s="229" t="e">
        <f>SUM(E162:L164)</f>
        <v>#N/A</v>
      </c>
      <c r="O163" s="197" t="e">
        <f>AVERAGE(E162:J164)</f>
        <v>#N/A</v>
      </c>
    </row>
    <row r="164" spans="1:15" ht="15.75" thickBot="1">
      <c r="A164" s="607"/>
      <c r="B164" s="178"/>
      <c r="C164" s="178"/>
      <c r="D164" s="252" t="e">
        <f>VLOOKUP(B164,Teams!C180:L263,3,0)</f>
        <v>#N/A</v>
      </c>
      <c r="E164" s="158" t="e">
        <f>VLOOKUP(B164,Teams!$C$6:$L$89,4,0)</f>
        <v>#N/A</v>
      </c>
      <c r="F164" s="158" t="e">
        <f>VLOOKUP(B164,Teams!$C$6:$L$89,5,0)</f>
        <v>#N/A</v>
      </c>
      <c r="G164" s="158" t="e">
        <f>VLOOKUP(B164,Teams!$C$6:$L$89,6,0)</f>
        <v>#N/A</v>
      </c>
      <c r="H164" s="158" t="e">
        <f>VLOOKUP(B164,Teams!$C$6:$L$89,7,0)</f>
        <v>#N/A</v>
      </c>
      <c r="I164" s="158"/>
      <c r="J164" s="158"/>
      <c r="K164" s="158" t="e">
        <f>VLOOKUP(B164,Teams!$C$6:$L$89,8,0)</f>
        <v>#N/A</v>
      </c>
      <c r="L164" s="158" t="e">
        <f>VLOOKUP(B164,Teams!$C$6:$L$89,9,0)</f>
        <v>#N/A</v>
      </c>
      <c r="M164" s="426"/>
      <c r="N164" s="228" t="e">
        <f>SUM(E162:L164)</f>
        <v>#N/A</v>
      </c>
      <c r="O164" s="198" t="e">
        <f>AVERAGE(E162:J164)</f>
        <v>#N/A</v>
      </c>
    </row>
    <row r="165" spans="1:15" ht="15.75" thickTop="1">
      <c r="A165" s="605">
        <v>60</v>
      </c>
      <c r="B165" s="180"/>
      <c r="C165" s="162" t="e">
        <f>VLOOKUP(B165,Single!$C$6:$N$95,2,0)</f>
        <v>#N/A</v>
      </c>
      <c r="D165" s="163" t="e">
        <f>VLOOKUP(B165,Single!$C$6:$N$95,3,0)</f>
        <v>#N/A</v>
      </c>
      <c r="E165" s="163" t="e">
        <f>VLOOKUP(B165,Single!$C$6:$N$95,4,0)</f>
        <v>#N/A</v>
      </c>
      <c r="F165" s="163" t="e">
        <f>VLOOKUP(B165,Single!$C$6:$N$95,5,0)</f>
        <v>#N/A</v>
      </c>
      <c r="G165" s="163" t="e">
        <f>VLOOKUP(B165,Single!$C$6:$N$95,6,0)</f>
        <v>#N/A</v>
      </c>
      <c r="H165" s="163" t="e">
        <f>VLOOKUP(B165,Single!$C$6:$N$95,7,0)</f>
        <v>#N/A</v>
      </c>
      <c r="I165" s="163" t="e">
        <f>VLOOKUP(B165,Single!$C$6:$N$95,8,0)</f>
        <v>#N/A</v>
      </c>
      <c r="J165" s="163" t="e">
        <f>VLOOKUP(B165,Single!$C$6:$N$95,9,0)</f>
        <v>#N/A</v>
      </c>
      <c r="K165" s="163" t="e">
        <f>VLOOKUP(B165,Single!$C$6:$N$95,10,0)</f>
        <v>#N/A</v>
      </c>
      <c r="L165" s="163" t="e">
        <f>VLOOKUP(B165,Single!$C$6:$N$95,11,0)</f>
        <v>#N/A</v>
      </c>
      <c r="M165" s="94"/>
      <c r="N165" s="119" t="e">
        <f>SUM(E165:L167)</f>
        <v>#N/A</v>
      </c>
      <c r="O165" s="199" t="e">
        <f>AVERAGE(E165:J167)</f>
        <v>#N/A</v>
      </c>
    </row>
    <row r="166" spans="1:15" ht="15">
      <c r="A166" s="606"/>
      <c r="B166" s="170"/>
      <c r="C166" s="182"/>
      <c r="D166" s="251" t="e">
        <f>VLOOKUP(B166,Doubles!$C$6:$N$93,3,0)</f>
        <v>#N/A</v>
      </c>
      <c r="E166" s="95" t="e">
        <f>VLOOKUP(B166,Doubles!$C$6:$N$93,4,0)</f>
        <v>#N/A</v>
      </c>
      <c r="F166" s="95" t="e">
        <f>VLOOKUP(B166,Doubles!$C$6:$N$93,5,0)</f>
        <v>#N/A</v>
      </c>
      <c r="G166" s="95" t="e">
        <f>VLOOKUP(B166,Doubles!$C$6:$N$93,6,0)</f>
        <v>#N/A</v>
      </c>
      <c r="H166" s="95" t="e">
        <f>VLOOKUP(B166,Doubles!$C$6:$N$93,7,0)</f>
        <v>#N/A</v>
      </c>
      <c r="I166" s="95" t="e">
        <f>VLOOKUP(B166,Doubles!$C$6:$N$93,8,0)</f>
        <v>#N/A</v>
      </c>
      <c r="J166" s="95" t="e">
        <f>VLOOKUP(B166,Doubles!$C$6:$N$93,9,0)</f>
        <v>#N/A</v>
      </c>
      <c r="K166" s="95" t="e">
        <f>VLOOKUP(B166,Doubles!$C$6:$N$93,10,0)</f>
        <v>#N/A</v>
      </c>
      <c r="L166" s="95" t="e">
        <f>VLOOKUP(B166,Doubles!$C$6:$N$93,11,0)</f>
        <v>#N/A</v>
      </c>
      <c r="M166" s="110"/>
      <c r="N166" s="229" t="e">
        <f>SUM(E165:L167)</f>
        <v>#N/A</v>
      </c>
      <c r="O166" s="197" t="e">
        <f>AVERAGE(E165:J167)</f>
        <v>#N/A</v>
      </c>
    </row>
    <row r="167" spans="1:15" ht="15.75" thickBot="1">
      <c r="A167" s="607"/>
      <c r="B167" s="178"/>
      <c r="C167" s="178"/>
      <c r="D167" s="252" t="e">
        <f>VLOOKUP(B167,Teams!C183:L266,3,0)</f>
        <v>#N/A</v>
      </c>
      <c r="E167" s="158" t="e">
        <f>VLOOKUP(B167,Teams!$C$6:$L$89,4,0)</f>
        <v>#N/A</v>
      </c>
      <c r="F167" s="158" t="e">
        <f>VLOOKUP(B167,Teams!$C$6:$L$89,5,0)</f>
        <v>#N/A</v>
      </c>
      <c r="G167" s="158" t="e">
        <f>VLOOKUP(B167,Teams!$C$6:$L$89,6,0)</f>
        <v>#N/A</v>
      </c>
      <c r="H167" s="158" t="e">
        <f>VLOOKUP(B167,Teams!$C$6:$L$89,7,0)</f>
        <v>#N/A</v>
      </c>
      <c r="I167" s="158"/>
      <c r="J167" s="158"/>
      <c r="K167" s="158" t="e">
        <f>VLOOKUP(B167,Teams!$C$6:$L$89,8,0)</f>
        <v>#N/A</v>
      </c>
      <c r="L167" s="158" t="e">
        <f>VLOOKUP(B167,Teams!$C$6:$L$89,9,0)</f>
        <v>#N/A</v>
      </c>
      <c r="M167" s="426"/>
      <c r="N167" s="228" t="e">
        <f>SUM(E165:L167)</f>
        <v>#N/A</v>
      </c>
      <c r="O167" s="198" t="e">
        <f>AVERAGE(E165:J167)</f>
        <v>#N/A</v>
      </c>
    </row>
    <row r="168" spans="1:15" ht="15.75" thickTop="1">
      <c r="A168" s="605">
        <v>61</v>
      </c>
      <c r="B168" s="180"/>
      <c r="C168" s="162" t="e">
        <f>VLOOKUP(B168,Single!$C$6:$N$95,2,0)</f>
        <v>#N/A</v>
      </c>
      <c r="D168" s="163" t="e">
        <f>VLOOKUP(B168,Single!$C$6:$N$95,3,0)</f>
        <v>#N/A</v>
      </c>
      <c r="E168" s="163" t="e">
        <f>VLOOKUP(B168,Single!$C$6:$N$95,4,0)</f>
        <v>#N/A</v>
      </c>
      <c r="F168" s="163" t="e">
        <f>VLOOKUP(B168,Single!$C$6:$N$95,5,0)</f>
        <v>#N/A</v>
      </c>
      <c r="G168" s="163" t="e">
        <f>VLOOKUP(B168,Single!$C$6:$N$95,6,0)</f>
        <v>#N/A</v>
      </c>
      <c r="H168" s="163" t="e">
        <f>VLOOKUP(B168,Single!$C$6:$N$95,7,0)</f>
        <v>#N/A</v>
      </c>
      <c r="I168" s="163" t="e">
        <f>VLOOKUP(B168,Single!$C$6:$N$95,8,0)</f>
        <v>#N/A</v>
      </c>
      <c r="J168" s="163" t="e">
        <f>VLOOKUP(B168,Single!$C$6:$N$95,9,0)</f>
        <v>#N/A</v>
      </c>
      <c r="K168" s="163" t="e">
        <f>VLOOKUP(B168,Single!$C$6:$N$95,10,0)</f>
        <v>#N/A</v>
      </c>
      <c r="L168" s="163" t="e">
        <f>VLOOKUP(B168,Single!$C$6:$N$95,11,0)</f>
        <v>#N/A</v>
      </c>
      <c r="M168" s="94"/>
      <c r="N168" s="119" t="e">
        <f>SUM(E168:L170)</f>
        <v>#N/A</v>
      </c>
      <c r="O168" s="199" t="e">
        <f>AVERAGE(E168:J170)</f>
        <v>#N/A</v>
      </c>
    </row>
    <row r="169" spans="1:15" ht="15">
      <c r="A169" s="606"/>
      <c r="B169" s="170"/>
      <c r="C169" s="182"/>
      <c r="D169" s="251" t="e">
        <f>VLOOKUP(B169,Doubles!$C$6:$N$93,3,0)</f>
        <v>#N/A</v>
      </c>
      <c r="E169" s="95" t="e">
        <f>VLOOKUP(B169,Doubles!$C$6:$N$93,4,0)</f>
        <v>#N/A</v>
      </c>
      <c r="F169" s="95" t="e">
        <f>VLOOKUP(B169,Doubles!$C$6:$N$93,5,0)</f>
        <v>#N/A</v>
      </c>
      <c r="G169" s="95" t="e">
        <f>VLOOKUP(B169,Doubles!$C$6:$N$93,6,0)</f>
        <v>#N/A</v>
      </c>
      <c r="H169" s="95" t="e">
        <f>VLOOKUP(B169,Doubles!$C$6:$N$93,7,0)</f>
        <v>#N/A</v>
      </c>
      <c r="I169" s="95" t="e">
        <f>VLOOKUP(B169,Doubles!$C$6:$N$93,8,0)</f>
        <v>#N/A</v>
      </c>
      <c r="J169" s="95" t="e">
        <f>VLOOKUP(B169,Doubles!$C$6:$N$93,9,0)</f>
        <v>#N/A</v>
      </c>
      <c r="K169" s="95" t="e">
        <f>VLOOKUP(B169,Doubles!$C$6:$N$93,10,0)</f>
        <v>#N/A</v>
      </c>
      <c r="L169" s="95" t="e">
        <f>VLOOKUP(B169,Doubles!$C$6:$N$93,11,0)</f>
        <v>#N/A</v>
      </c>
      <c r="M169" s="110"/>
      <c r="N169" s="229" t="e">
        <f>SUM(E168:L170)</f>
        <v>#N/A</v>
      </c>
      <c r="O169" s="197" t="e">
        <f>AVERAGE(E168:J170)</f>
        <v>#N/A</v>
      </c>
    </row>
    <row r="170" spans="1:15" ht="15.75" thickBot="1">
      <c r="A170" s="607"/>
      <c r="B170" s="178"/>
      <c r="C170" s="178"/>
      <c r="D170" s="252" t="e">
        <f>VLOOKUP(B170,Teams!C186:L269,3,0)</f>
        <v>#N/A</v>
      </c>
      <c r="E170" s="158" t="e">
        <f>VLOOKUP(B170,Teams!$C$6:$L$89,4,0)</f>
        <v>#N/A</v>
      </c>
      <c r="F170" s="158" t="e">
        <f>VLOOKUP(B170,Teams!$C$6:$L$89,5,0)</f>
        <v>#N/A</v>
      </c>
      <c r="G170" s="158" t="e">
        <f>VLOOKUP(B170,Teams!$C$6:$L$89,6,0)</f>
        <v>#N/A</v>
      </c>
      <c r="H170" s="158" t="e">
        <f>VLOOKUP(B170,Teams!$C$6:$L$89,7,0)</f>
        <v>#N/A</v>
      </c>
      <c r="I170" s="158"/>
      <c r="J170" s="158"/>
      <c r="K170" s="158" t="e">
        <f>VLOOKUP(B170,Teams!$C$6:$L$89,8,0)</f>
        <v>#N/A</v>
      </c>
      <c r="L170" s="158" t="e">
        <f>VLOOKUP(B170,Teams!$C$6:$L$89,9,0)</f>
        <v>#N/A</v>
      </c>
      <c r="M170" s="426"/>
      <c r="N170" s="228" t="e">
        <f>SUM(E168:L170)</f>
        <v>#N/A</v>
      </c>
      <c r="O170" s="198" t="e">
        <f>AVERAGE(E168:J170)</f>
        <v>#N/A</v>
      </c>
    </row>
    <row r="171" spans="1:15" ht="15.75" thickTop="1">
      <c r="A171" s="605">
        <v>62</v>
      </c>
      <c r="B171" s="180"/>
      <c r="C171" s="162" t="e">
        <f>VLOOKUP(B171,Single!$C$6:$N$95,2,0)</f>
        <v>#N/A</v>
      </c>
      <c r="D171" s="163" t="e">
        <f>VLOOKUP(B171,Single!$C$6:$N$95,3,0)</f>
        <v>#N/A</v>
      </c>
      <c r="E171" s="163" t="e">
        <f>VLOOKUP(B171,Single!$C$6:$N$95,4,0)</f>
        <v>#N/A</v>
      </c>
      <c r="F171" s="163" t="e">
        <f>VLOOKUP(B171,Single!$C$6:$N$95,5,0)</f>
        <v>#N/A</v>
      </c>
      <c r="G171" s="163" t="e">
        <f>VLOOKUP(B171,Single!$C$6:$N$95,6,0)</f>
        <v>#N/A</v>
      </c>
      <c r="H171" s="163" t="e">
        <f>VLOOKUP(B171,Single!$C$6:$N$95,7,0)</f>
        <v>#N/A</v>
      </c>
      <c r="I171" s="163" t="e">
        <f>VLOOKUP(B171,Single!$C$6:$N$95,8,0)</f>
        <v>#N/A</v>
      </c>
      <c r="J171" s="163" t="e">
        <f>VLOOKUP(B171,Single!$C$6:$N$95,9,0)</f>
        <v>#N/A</v>
      </c>
      <c r="K171" s="163" t="e">
        <f>VLOOKUP(B171,Single!$C$6:$N$95,10,0)</f>
        <v>#N/A</v>
      </c>
      <c r="L171" s="163" t="e">
        <f>VLOOKUP(B171,Single!$C$6:$N$95,11,0)</f>
        <v>#N/A</v>
      </c>
      <c r="M171" s="94"/>
      <c r="N171" s="119" t="e">
        <f>SUM(E171:L173)</f>
        <v>#N/A</v>
      </c>
      <c r="O171" s="199" t="e">
        <f>AVERAGE(E171:J173)</f>
        <v>#N/A</v>
      </c>
    </row>
    <row r="172" spans="1:15" ht="15">
      <c r="A172" s="606"/>
      <c r="B172" s="170"/>
      <c r="C172" s="182"/>
      <c r="D172" s="251" t="e">
        <f>VLOOKUP(B172,Doubles!$C$6:$N$93,3,0)</f>
        <v>#N/A</v>
      </c>
      <c r="E172" s="95" t="e">
        <f>VLOOKUP(B172,Doubles!$C$6:$N$93,4,0)</f>
        <v>#N/A</v>
      </c>
      <c r="F172" s="95" t="e">
        <f>VLOOKUP(B172,Doubles!$C$6:$N$93,5,0)</f>
        <v>#N/A</v>
      </c>
      <c r="G172" s="95" t="e">
        <f>VLOOKUP(B172,Doubles!$C$6:$N$93,6,0)</f>
        <v>#N/A</v>
      </c>
      <c r="H172" s="95" t="e">
        <f>VLOOKUP(B172,Doubles!$C$6:$N$93,7,0)</f>
        <v>#N/A</v>
      </c>
      <c r="I172" s="95" t="e">
        <f>VLOOKUP(B172,Doubles!$C$6:$N$93,8,0)</f>
        <v>#N/A</v>
      </c>
      <c r="J172" s="95" t="e">
        <f>VLOOKUP(B172,Doubles!$C$6:$N$93,9,0)</f>
        <v>#N/A</v>
      </c>
      <c r="K172" s="95" t="e">
        <f>VLOOKUP(B172,Doubles!$C$6:$N$93,10,0)</f>
        <v>#N/A</v>
      </c>
      <c r="L172" s="95" t="e">
        <f>VLOOKUP(B172,Doubles!$C$6:$N$93,11,0)</f>
        <v>#N/A</v>
      </c>
      <c r="M172" s="110"/>
      <c r="N172" s="229" t="e">
        <f>SUM(E171:L173)</f>
        <v>#N/A</v>
      </c>
      <c r="O172" s="197" t="e">
        <f>AVERAGE(E171:J173)</f>
        <v>#N/A</v>
      </c>
    </row>
    <row r="173" spans="1:15" ht="15.75" thickBot="1">
      <c r="A173" s="607"/>
      <c r="B173" s="178"/>
      <c r="C173" s="178"/>
      <c r="D173" s="252" t="e">
        <f>VLOOKUP(B173,Teams!C189:L272,3,0)</f>
        <v>#N/A</v>
      </c>
      <c r="E173" s="158" t="e">
        <f>VLOOKUP(B173,Teams!$C$6:$L$89,4,0)</f>
        <v>#N/A</v>
      </c>
      <c r="F173" s="158" t="e">
        <f>VLOOKUP(B173,Teams!$C$6:$L$89,5,0)</f>
        <v>#N/A</v>
      </c>
      <c r="G173" s="158" t="e">
        <f>VLOOKUP(B173,Teams!$C$6:$L$89,6,0)</f>
        <v>#N/A</v>
      </c>
      <c r="H173" s="158" t="e">
        <f>VLOOKUP(B173,Teams!$C$6:$L$89,7,0)</f>
        <v>#N/A</v>
      </c>
      <c r="I173" s="158"/>
      <c r="J173" s="158"/>
      <c r="K173" s="158" t="e">
        <f>VLOOKUP(B173,Teams!$C$6:$L$89,8,0)</f>
        <v>#N/A</v>
      </c>
      <c r="L173" s="158" t="e">
        <f>VLOOKUP(B173,Teams!$C$6:$L$89,9,0)</f>
        <v>#N/A</v>
      </c>
      <c r="M173" s="426"/>
      <c r="N173" s="228" t="e">
        <f>SUM(E171:L173)</f>
        <v>#N/A</v>
      </c>
      <c r="O173" s="198" t="e">
        <f>AVERAGE(E171:J173)</f>
        <v>#N/A</v>
      </c>
    </row>
    <row r="174" spans="1:15" ht="15.75" thickTop="1">
      <c r="A174" s="605">
        <v>63</v>
      </c>
      <c r="B174" s="180"/>
      <c r="C174" s="162" t="e">
        <f>VLOOKUP(B174,Single!$C$6:$N$95,2,0)</f>
        <v>#N/A</v>
      </c>
      <c r="D174" s="163" t="e">
        <f>VLOOKUP(B174,Single!$C$6:$N$95,3,0)</f>
        <v>#N/A</v>
      </c>
      <c r="E174" s="163" t="e">
        <f>VLOOKUP(B174,Single!$C$6:$N$95,4,0)</f>
        <v>#N/A</v>
      </c>
      <c r="F174" s="163" t="e">
        <f>VLOOKUP(B174,Single!$C$6:$N$95,5,0)</f>
        <v>#N/A</v>
      </c>
      <c r="G174" s="163" t="e">
        <f>VLOOKUP(B174,Single!$C$6:$N$95,6,0)</f>
        <v>#N/A</v>
      </c>
      <c r="H174" s="163" t="e">
        <f>VLOOKUP(B174,Single!$C$6:$N$95,7,0)</f>
        <v>#N/A</v>
      </c>
      <c r="I174" s="163" t="e">
        <f>VLOOKUP(B174,Single!$C$6:$N$95,8,0)</f>
        <v>#N/A</v>
      </c>
      <c r="J174" s="163" t="e">
        <f>VLOOKUP(B174,Single!$C$6:$N$95,9,0)</f>
        <v>#N/A</v>
      </c>
      <c r="K174" s="163" t="e">
        <f>VLOOKUP(B174,Single!$C$6:$N$95,10,0)</f>
        <v>#N/A</v>
      </c>
      <c r="L174" s="163" t="e">
        <f>VLOOKUP(B174,Single!$C$6:$N$95,11,0)</f>
        <v>#N/A</v>
      </c>
      <c r="M174" s="94"/>
      <c r="N174" s="119" t="e">
        <f>SUM(E174:L176)</f>
        <v>#N/A</v>
      </c>
      <c r="O174" s="199" t="e">
        <f>AVERAGE(E174:J176)</f>
        <v>#N/A</v>
      </c>
    </row>
    <row r="175" spans="1:15" ht="15">
      <c r="A175" s="606"/>
      <c r="B175" s="170"/>
      <c r="C175" s="182"/>
      <c r="D175" s="251" t="e">
        <f>VLOOKUP(B175,Doubles!$C$6:$N$93,3,0)</f>
        <v>#N/A</v>
      </c>
      <c r="E175" s="95" t="e">
        <f>VLOOKUP(B175,Doubles!$C$6:$N$93,4,0)</f>
        <v>#N/A</v>
      </c>
      <c r="F175" s="95" t="e">
        <f>VLOOKUP(B175,Doubles!$C$6:$N$93,5,0)</f>
        <v>#N/A</v>
      </c>
      <c r="G175" s="95" t="e">
        <f>VLOOKUP(B175,Doubles!$C$6:$N$93,6,0)</f>
        <v>#N/A</v>
      </c>
      <c r="H175" s="95" t="e">
        <f>VLOOKUP(B175,Doubles!$C$6:$N$93,7,0)</f>
        <v>#N/A</v>
      </c>
      <c r="I175" s="95" t="e">
        <f>VLOOKUP(B175,Doubles!$C$6:$N$93,8,0)</f>
        <v>#N/A</v>
      </c>
      <c r="J175" s="95" t="e">
        <f>VLOOKUP(B175,Doubles!$C$6:$N$93,9,0)</f>
        <v>#N/A</v>
      </c>
      <c r="K175" s="95" t="e">
        <f>VLOOKUP(B175,Doubles!$C$6:$N$93,10,0)</f>
        <v>#N/A</v>
      </c>
      <c r="L175" s="95" t="e">
        <f>VLOOKUP(B175,Doubles!$C$6:$N$93,11,0)</f>
        <v>#N/A</v>
      </c>
      <c r="M175" s="110"/>
      <c r="N175" s="229" t="e">
        <f>SUM(E174:L176)</f>
        <v>#N/A</v>
      </c>
      <c r="O175" s="197" t="e">
        <f>AVERAGE(E174:J176)</f>
        <v>#N/A</v>
      </c>
    </row>
    <row r="176" spans="1:15" ht="15.75" thickBot="1">
      <c r="A176" s="607"/>
      <c r="B176" s="178"/>
      <c r="C176" s="178"/>
      <c r="D176" s="252" t="e">
        <f>VLOOKUP(B176,Teams!C192:L275,3,0)</f>
        <v>#N/A</v>
      </c>
      <c r="E176" s="158" t="e">
        <f>VLOOKUP(B176,Teams!$C$6:$L$89,4,0)</f>
        <v>#N/A</v>
      </c>
      <c r="F176" s="158" t="e">
        <f>VLOOKUP(B176,Teams!$C$6:$L$89,5,0)</f>
        <v>#N/A</v>
      </c>
      <c r="G176" s="158" t="e">
        <f>VLOOKUP(B176,Teams!$C$6:$L$89,6,0)</f>
        <v>#N/A</v>
      </c>
      <c r="H176" s="158" t="e">
        <f>VLOOKUP(B176,Teams!$C$6:$L$89,7,0)</f>
        <v>#N/A</v>
      </c>
      <c r="I176" s="158"/>
      <c r="J176" s="158"/>
      <c r="K176" s="158" t="e">
        <f>VLOOKUP(B176,Teams!$C$6:$L$89,8,0)</f>
        <v>#N/A</v>
      </c>
      <c r="L176" s="158" t="e">
        <f>VLOOKUP(B176,Teams!$C$6:$L$89,9,0)</f>
        <v>#N/A</v>
      </c>
      <c r="M176" s="426"/>
      <c r="N176" s="228" t="e">
        <f>SUM(E174:L176)</f>
        <v>#N/A</v>
      </c>
      <c r="O176" s="198" t="e">
        <f>AVERAGE(E174:J176)</f>
        <v>#N/A</v>
      </c>
    </row>
    <row r="177" spans="1:15" ht="15.75" thickTop="1">
      <c r="A177" s="605">
        <v>64</v>
      </c>
      <c r="B177" s="180"/>
      <c r="C177" s="162" t="e">
        <f>VLOOKUP(B177,Single!$C$6:$N$95,2,0)</f>
        <v>#N/A</v>
      </c>
      <c r="D177" s="163" t="e">
        <f>VLOOKUP(B177,Single!$C$6:$N$95,3,0)</f>
        <v>#N/A</v>
      </c>
      <c r="E177" s="163" t="e">
        <f>VLOOKUP(B177,Single!$C$6:$N$95,4,0)</f>
        <v>#N/A</v>
      </c>
      <c r="F177" s="163" t="e">
        <f>VLOOKUP(B177,Single!$C$6:$N$95,5,0)</f>
        <v>#N/A</v>
      </c>
      <c r="G177" s="163" t="e">
        <f>VLOOKUP(B177,Single!$C$6:$N$95,6,0)</f>
        <v>#N/A</v>
      </c>
      <c r="H177" s="163" t="e">
        <f>VLOOKUP(B177,Single!$C$6:$N$95,7,0)</f>
        <v>#N/A</v>
      </c>
      <c r="I177" s="163" t="e">
        <f>VLOOKUP(B177,Single!$C$6:$N$95,8,0)</f>
        <v>#N/A</v>
      </c>
      <c r="J177" s="163" t="e">
        <f>VLOOKUP(B177,Single!$C$6:$N$95,9,0)</f>
        <v>#N/A</v>
      </c>
      <c r="K177" s="163" t="e">
        <f>VLOOKUP(B177,Single!$C$6:$N$95,10,0)</f>
        <v>#N/A</v>
      </c>
      <c r="L177" s="163" t="e">
        <f>VLOOKUP(B177,Single!$C$6:$N$95,11,0)</f>
        <v>#N/A</v>
      </c>
      <c r="M177" s="94"/>
      <c r="N177" s="119" t="e">
        <f>SUM(E177:L179)</f>
        <v>#N/A</v>
      </c>
      <c r="O177" s="199" t="e">
        <f>AVERAGE(E177:J179)</f>
        <v>#N/A</v>
      </c>
    </row>
    <row r="178" spans="1:15" ht="15">
      <c r="A178" s="606"/>
      <c r="B178" s="170"/>
      <c r="C178" s="182"/>
      <c r="D178" s="251" t="e">
        <f>VLOOKUP(B178,Doubles!$C$6:$N$93,3,0)</f>
        <v>#N/A</v>
      </c>
      <c r="E178" s="95" t="e">
        <f>VLOOKUP(B178,Doubles!$C$6:$N$93,4,0)</f>
        <v>#N/A</v>
      </c>
      <c r="F178" s="95" t="e">
        <f>VLOOKUP(B178,Doubles!$C$6:$N$93,5,0)</f>
        <v>#N/A</v>
      </c>
      <c r="G178" s="95" t="e">
        <f>VLOOKUP(B178,Doubles!$C$6:$N$93,6,0)</f>
        <v>#N/A</v>
      </c>
      <c r="H178" s="95" t="e">
        <f>VLOOKUP(B178,Doubles!$C$6:$N$93,7,0)</f>
        <v>#N/A</v>
      </c>
      <c r="I178" s="95" t="e">
        <f>VLOOKUP(B178,Doubles!$C$6:$N$93,8,0)</f>
        <v>#N/A</v>
      </c>
      <c r="J178" s="95" t="e">
        <f>VLOOKUP(B178,Doubles!$C$6:$N$93,9,0)</f>
        <v>#N/A</v>
      </c>
      <c r="K178" s="95" t="e">
        <f>VLOOKUP(B178,Doubles!$C$6:$N$93,10,0)</f>
        <v>#N/A</v>
      </c>
      <c r="L178" s="95" t="e">
        <f>VLOOKUP(B178,Doubles!$C$6:$N$93,11,0)</f>
        <v>#N/A</v>
      </c>
      <c r="M178" s="110"/>
      <c r="N178" s="229" t="e">
        <f>SUM(E177:L179)</f>
        <v>#N/A</v>
      </c>
      <c r="O178" s="197" t="e">
        <f>AVERAGE(E177:J179)</f>
        <v>#N/A</v>
      </c>
    </row>
    <row r="179" spans="1:15" ht="15.75" thickBot="1">
      <c r="A179" s="607"/>
      <c r="B179" s="178"/>
      <c r="C179" s="178"/>
      <c r="D179" s="252" t="e">
        <f>VLOOKUP(B179,Teams!C195:L278,3,0)</f>
        <v>#N/A</v>
      </c>
      <c r="E179" s="158" t="e">
        <f>VLOOKUP(B179,Teams!$C$6:$L$89,4,0)</f>
        <v>#N/A</v>
      </c>
      <c r="F179" s="158" t="e">
        <f>VLOOKUP(B179,Teams!$C$6:$L$89,5,0)</f>
        <v>#N/A</v>
      </c>
      <c r="G179" s="158" t="e">
        <f>VLOOKUP(B179,Teams!$C$6:$L$89,6,0)</f>
        <v>#N/A</v>
      </c>
      <c r="H179" s="158" t="e">
        <f>VLOOKUP(B179,Teams!$C$6:$L$89,7,0)</f>
        <v>#N/A</v>
      </c>
      <c r="I179" s="158"/>
      <c r="J179" s="158"/>
      <c r="K179" s="158" t="e">
        <f>VLOOKUP(B179,Teams!$C$6:$L$89,8,0)</f>
        <v>#N/A</v>
      </c>
      <c r="L179" s="158" t="e">
        <f>VLOOKUP(B179,Teams!$C$6:$L$89,9,0)</f>
        <v>#N/A</v>
      </c>
      <c r="M179" s="426"/>
      <c r="N179" s="228" t="e">
        <f>SUM(E177:L179)</f>
        <v>#N/A</v>
      </c>
      <c r="O179" s="198" t="e">
        <f>AVERAGE(E177:J179)</f>
        <v>#N/A</v>
      </c>
    </row>
    <row r="180" spans="1:15" ht="15.75" thickTop="1">
      <c r="A180" s="605">
        <v>65</v>
      </c>
      <c r="B180" s="180"/>
      <c r="C180" s="162" t="e">
        <f>VLOOKUP(B180,Single!$C$6:$N$95,2,0)</f>
        <v>#N/A</v>
      </c>
      <c r="D180" s="163" t="e">
        <f>VLOOKUP(B180,Single!$C$6:$N$95,3,0)</f>
        <v>#N/A</v>
      </c>
      <c r="E180" s="163" t="e">
        <f>VLOOKUP(B180,Single!$C$6:$N$95,4,0)</f>
        <v>#N/A</v>
      </c>
      <c r="F180" s="163" t="e">
        <f>VLOOKUP(B180,Single!$C$6:$N$95,5,0)</f>
        <v>#N/A</v>
      </c>
      <c r="G180" s="163" t="e">
        <f>VLOOKUP(B180,Single!$C$6:$N$95,6,0)</f>
        <v>#N/A</v>
      </c>
      <c r="H180" s="163" t="e">
        <f>VLOOKUP(B180,Single!$C$6:$N$95,7,0)</f>
        <v>#N/A</v>
      </c>
      <c r="I180" s="163" t="e">
        <f>VLOOKUP(B180,Single!$C$6:$N$95,8,0)</f>
        <v>#N/A</v>
      </c>
      <c r="J180" s="163" t="e">
        <f>VLOOKUP(B180,Single!$C$6:$N$95,9,0)</f>
        <v>#N/A</v>
      </c>
      <c r="K180" s="163" t="e">
        <f>VLOOKUP(B180,Single!$C$6:$N$95,10,0)</f>
        <v>#N/A</v>
      </c>
      <c r="L180" s="163" t="e">
        <f>VLOOKUP(B180,Single!$C$6:$N$95,11,0)</f>
        <v>#N/A</v>
      </c>
      <c r="M180" s="94"/>
      <c r="N180" s="119" t="e">
        <f>SUM(E180:L182)</f>
        <v>#N/A</v>
      </c>
      <c r="O180" s="199" t="e">
        <f>AVERAGE(E180:J182)</f>
        <v>#N/A</v>
      </c>
    </row>
    <row r="181" spans="1:15" ht="15">
      <c r="A181" s="606"/>
      <c r="B181" s="170"/>
      <c r="C181" s="182"/>
      <c r="D181" s="251" t="e">
        <f>VLOOKUP(B181,Doubles!$C$6:$N$93,3,0)</f>
        <v>#N/A</v>
      </c>
      <c r="E181" s="95" t="e">
        <f>VLOOKUP(B181,Doubles!$C$6:$N$93,4,0)</f>
        <v>#N/A</v>
      </c>
      <c r="F181" s="95" t="e">
        <f>VLOOKUP(B181,Doubles!$C$6:$N$93,5,0)</f>
        <v>#N/A</v>
      </c>
      <c r="G181" s="95" t="e">
        <f>VLOOKUP(B181,Doubles!$C$6:$N$93,6,0)</f>
        <v>#N/A</v>
      </c>
      <c r="H181" s="95" t="e">
        <f>VLOOKUP(B181,Doubles!$C$6:$N$93,7,0)</f>
        <v>#N/A</v>
      </c>
      <c r="I181" s="95" t="e">
        <f>VLOOKUP(B181,Doubles!$C$6:$N$93,8,0)</f>
        <v>#N/A</v>
      </c>
      <c r="J181" s="95" t="e">
        <f>VLOOKUP(B181,Doubles!$C$6:$N$93,9,0)</f>
        <v>#N/A</v>
      </c>
      <c r="K181" s="95" t="e">
        <f>VLOOKUP(B181,Doubles!$C$6:$N$93,10,0)</f>
        <v>#N/A</v>
      </c>
      <c r="L181" s="95" t="e">
        <f>VLOOKUP(B181,Doubles!$C$6:$N$93,11,0)</f>
        <v>#N/A</v>
      </c>
      <c r="M181" s="110"/>
      <c r="N181" s="229" t="e">
        <f>SUM(E180:L182)</f>
        <v>#N/A</v>
      </c>
      <c r="O181" s="197" t="e">
        <f>AVERAGE(E180:J182)</f>
        <v>#N/A</v>
      </c>
    </row>
    <row r="182" spans="1:15" ht="15.75" thickBot="1">
      <c r="A182" s="607"/>
      <c r="B182" s="178"/>
      <c r="C182" s="178"/>
      <c r="D182" s="252" t="e">
        <f>VLOOKUP(B182,Teams!C198:L281,3,0)</f>
        <v>#N/A</v>
      </c>
      <c r="E182" s="158" t="e">
        <f>VLOOKUP(B182,Teams!$C$6:$L$89,4,0)</f>
        <v>#N/A</v>
      </c>
      <c r="F182" s="158" t="e">
        <f>VLOOKUP(B182,Teams!$C$6:$L$89,5,0)</f>
        <v>#N/A</v>
      </c>
      <c r="G182" s="158" t="e">
        <f>VLOOKUP(B182,Teams!$C$6:$L$89,6,0)</f>
        <v>#N/A</v>
      </c>
      <c r="H182" s="158" t="e">
        <f>VLOOKUP(B182,Teams!$C$6:$L$89,7,0)</f>
        <v>#N/A</v>
      </c>
      <c r="I182" s="158"/>
      <c r="J182" s="158"/>
      <c r="K182" s="158" t="e">
        <f>VLOOKUP(B182,Teams!$C$6:$L$89,8,0)</f>
        <v>#N/A</v>
      </c>
      <c r="L182" s="158" t="e">
        <f>VLOOKUP(B182,Teams!$C$6:$L$89,9,0)</f>
        <v>#N/A</v>
      </c>
      <c r="M182" s="426"/>
      <c r="N182" s="228" t="e">
        <f>SUM(E180:L182)</f>
        <v>#N/A</v>
      </c>
      <c r="O182" s="198" t="e">
        <f>AVERAGE(E180:J182)</f>
        <v>#N/A</v>
      </c>
    </row>
    <row r="183" spans="1:15" ht="15.75" thickTop="1">
      <c r="A183" s="605">
        <v>66</v>
      </c>
      <c r="B183" s="180"/>
      <c r="C183" s="162" t="e">
        <f>VLOOKUP(B183,Single!$C$6:$N$95,2,0)</f>
        <v>#N/A</v>
      </c>
      <c r="D183" s="163" t="e">
        <f>VLOOKUP(B183,Single!$C$6:$N$95,3,0)</f>
        <v>#N/A</v>
      </c>
      <c r="E183" s="163" t="e">
        <f>VLOOKUP(B183,Single!$C$6:$N$95,4,0)</f>
        <v>#N/A</v>
      </c>
      <c r="F183" s="163" t="e">
        <f>VLOOKUP(B183,Single!$C$6:$N$95,5,0)</f>
        <v>#N/A</v>
      </c>
      <c r="G183" s="163" t="e">
        <f>VLOOKUP(B183,Single!$C$6:$N$95,6,0)</f>
        <v>#N/A</v>
      </c>
      <c r="H183" s="163" t="e">
        <f>VLOOKUP(B183,Single!$C$6:$N$95,7,0)</f>
        <v>#N/A</v>
      </c>
      <c r="I183" s="163" t="e">
        <f>VLOOKUP(B183,Single!$C$6:$N$95,8,0)</f>
        <v>#N/A</v>
      </c>
      <c r="J183" s="163" t="e">
        <f>VLOOKUP(B183,Single!$C$6:$N$95,9,0)</f>
        <v>#N/A</v>
      </c>
      <c r="K183" s="163" t="e">
        <f>VLOOKUP(B183,Single!$C$6:$N$95,10,0)</f>
        <v>#N/A</v>
      </c>
      <c r="L183" s="163" t="e">
        <f>VLOOKUP(B183,Single!$C$6:$N$95,11,0)</f>
        <v>#N/A</v>
      </c>
      <c r="M183" s="94"/>
      <c r="N183" s="119" t="e">
        <f>SUM(E183:L185)</f>
        <v>#N/A</v>
      </c>
      <c r="O183" s="199" t="e">
        <f>AVERAGE(E183:J185)</f>
        <v>#N/A</v>
      </c>
    </row>
    <row r="184" spans="1:15" ht="15">
      <c r="A184" s="606"/>
      <c r="B184" s="170"/>
      <c r="C184" s="182"/>
      <c r="D184" s="251" t="e">
        <f>VLOOKUP(B184,Doubles!$C$6:$N$93,3,0)</f>
        <v>#N/A</v>
      </c>
      <c r="E184" s="95" t="e">
        <f>VLOOKUP(B184,Doubles!$C$6:$N$93,4,0)</f>
        <v>#N/A</v>
      </c>
      <c r="F184" s="95" t="e">
        <f>VLOOKUP(B184,Doubles!$C$6:$N$93,5,0)</f>
        <v>#N/A</v>
      </c>
      <c r="G184" s="95" t="e">
        <f>VLOOKUP(B184,Doubles!$C$6:$N$93,6,0)</f>
        <v>#N/A</v>
      </c>
      <c r="H184" s="95" t="e">
        <f>VLOOKUP(B184,Doubles!$C$6:$N$93,7,0)</f>
        <v>#N/A</v>
      </c>
      <c r="I184" s="95" t="e">
        <f>VLOOKUP(B184,Doubles!$C$6:$N$93,8,0)</f>
        <v>#N/A</v>
      </c>
      <c r="J184" s="95" t="e">
        <f>VLOOKUP(B184,Doubles!$C$6:$N$93,9,0)</f>
        <v>#N/A</v>
      </c>
      <c r="K184" s="95" t="e">
        <f>VLOOKUP(B184,Doubles!$C$6:$N$93,10,0)</f>
        <v>#N/A</v>
      </c>
      <c r="L184" s="95" t="e">
        <f>VLOOKUP(B184,Doubles!$C$6:$N$93,11,0)</f>
        <v>#N/A</v>
      </c>
      <c r="M184" s="110"/>
      <c r="N184" s="229" t="e">
        <f>SUM(E183:L185)</f>
        <v>#N/A</v>
      </c>
      <c r="O184" s="197" t="e">
        <f>AVERAGE(E183:J185)</f>
        <v>#N/A</v>
      </c>
    </row>
    <row r="185" spans="1:15" ht="15.75" thickBot="1">
      <c r="A185" s="607"/>
      <c r="B185" s="178"/>
      <c r="C185" s="178"/>
      <c r="D185" s="252" t="e">
        <f>VLOOKUP(B185,Teams!C201:L284,3,0)</f>
        <v>#N/A</v>
      </c>
      <c r="E185" s="158" t="e">
        <f>VLOOKUP(B185,Teams!$C$6:$L$89,4,0)</f>
        <v>#N/A</v>
      </c>
      <c r="F185" s="158" t="e">
        <f>VLOOKUP(B185,Teams!$C$6:$L$89,5,0)</f>
        <v>#N/A</v>
      </c>
      <c r="G185" s="158" t="e">
        <f>VLOOKUP(B185,Teams!$C$6:$L$89,6,0)</f>
        <v>#N/A</v>
      </c>
      <c r="H185" s="158" t="e">
        <f>VLOOKUP(B185,Teams!$C$6:$L$89,7,0)</f>
        <v>#N/A</v>
      </c>
      <c r="I185" s="158"/>
      <c r="J185" s="158"/>
      <c r="K185" s="158" t="e">
        <f>VLOOKUP(B185,Teams!$C$6:$L$89,8,0)</f>
        <v>#N/A</v>
      </c>
      <c r="L185" s="158" t="e">
        <f>VLOOKUP(B185,Teams!$C$6:$L$89,9,0)</f>
        <v>#N/A</v>
      </c>
      <c r="M185" s="426"/>
      <c r="N185" s="228" t="e">
        <f>SUM(E183:L185)</f>
        <v>#N/A</v>
      </c>
      <c r="O185" s="198" t="e">
        <f>AVERAGE(E183:J185)</f>
        <v>#N/A</v>
      </c>
    </row>
    <row r="186" spans="1:15" ht="15.75" thickTop="1">
      <c r="A186" s="605">
        <v>67</v>
      </c>
      <c r="B186" s="180"/>
      <c r="C186" s="162" t="e">
        <f>VLOOKUP(B186,Single!$C$6:$N$95,2,0)</f>
        <v>#N/A</v>
      </c>
      <c r="D186" s="163" t="e">
        <f>VLOOKUP(B186,Single!$C$6:$N$95,3,0)</f>
        <v>#N/A</v>
      </c>
      <c r="E186" s="163" t="e">
        <f>VLOOKUP(B186,Single!$C$6:$N$95,4,0)</f>
        <v>#N/A</v>
      </c>
      <c r="F186" s="163" t="e">
        <f>VLOOKUP(B186,Single!$C$6:$N$95,5,0)</f>
        <v>#N/A</v>
      </c>
      <c r="G186" s="163" t="e">
        <f>VLOOKUP(B186,Single!$C$6:$N$95,6,0)</f>
        <v>#N/A</v>
      </c>
      <c r="H186" s="163" t="e">
        <f>VLOOKUP(B186,Single!$C$6:$N$95,7,0)</f>
        <v>#N/A</v>
      </c>
      <c r="I186" s="163" t="e">
        <f>VLOOKUP(B186,Single!$C$6:$N$95,8,0)</f>
        <v>#N/A</v>
      </c>
      <c r="J186" s="163" t="e">
        <f>VLOOKUP(B186,Single!$C$6:$N$95,9,0)</f>
        <v>#N/A</v>
      </c>
      <c r="K186" s="163" t="e">
        <f>VLOOKUP(B186,Single!$C$6:$N$95,10,0)</f>
        <v>#N/A</v>
      </c>
      <c r="L186" s="163" t="e">
        <f>VLOOKUP(B186,Single!$C$6:$N$95,11,0)</f>
        <v>#N/A</v>
      </c>
      <c r="M186" s="94"/>
      <c r="N186" s="119" t="e">
        <f>SUM(E186:L188)</f>
        <v>#N/A</v>
      </c>
      <c r="O186" s="199" t="e">
        <f>AVERAGE(E186:J188)</f>
        <v>#N/A</v>
      </c>
    </row>
    <row r="187" spans="1:15" ht="15">
      <c r="A187" s="606"/>
      <c r="B187" s="170"/>
      <c r="C187" s="182"/>
      <c r="D187" s="251" t="e">
        <f>VLOOKUP(B187,Doubles!$C$6:$N$93,3,0)</f>
        <v>#N/A</v>
      </c>
      <c r="E187" s="95" t="e">
        <f>VLOOKUP(B187,Doubles!$C$6:$N$93,4,0)</f>
        <v>#N/A</v>
      </c>
      <c r="F187" s="95" t="e">
        <f>VLOOKUP(B187,Doubles!$C$6:$N$93,5,0)</f>
        <v>#N/A</v>
      </c>
      <c r="G187" s="95" t="e">
        <f>VLOOKUP(B187,Doubles!$C$6:$N$93,6,0)</f>
        <v>#N/A</v>
      </c>
      <c r="H187" s="95" t="e">
        <f>VLOOKUP(B187,Doubles!$C$6:$N$93,7,0)</f>
        <v>#N/A</v>
      </c>
      <c r="I187" s="95" t="e">
        <f>VLOOKUP(B187,Doubles!$C$6:$N$93,8,0)</f>
        <v>#N/A</v>
      </c>
      <c r="J187" s="95" t="e">
        <f>VLOOKUP(B187,Doubles!$C$6:$N$93,9,0)</f>
        <v>#N/A</v>
      </c>
      <c r="K187" s="95" t="e">
        <f>VLOOKUP(B187,Doubles!$C$6:$N$93,10,0)</f>
        <v>#N/A</v>
      </c>
      <c r="L187" s="95" t="e">
        <f>VLOOKUP(B187,Doubles!$C$6:$N$93,11,0)</f>
        <v>#N/A</v>
      </c>
      <c r="M187" s="110"/>
      <c r="N187" s="229" t="e">
        <f>SUM(E186:L188)</f>
        <v>#N/A</v>
      </c>
      <c r="O187" s="197" t="e">
        <f>AVERAGE(E186:J188)</f>
        <v>#N/A</v>
      </c>
    </row>
    <row r="188" spans="1:15" ht="15.75" thickBot="1">
      <c r="A188" s="607"/>
      <c r="B188" s="178"/>
      <c r="C188" s="178"/>
      <c r="D188" s="252" t="e">
        <f>VLOOKUP(B188,Teams!C204:L287,3,0)</f>
        <v>#N/A</v>
      </c>
      <c r="E188" s="158" t="e">
        <f>VLOOKUP(B188,Teams!$C$6:$L$89,4,0)</f>
        <v>#N/A</v>
      </c>
      <c r="F188" s="158" t="e">
        <f>VLOOKUP(B188,Teams!$C$6:$L$89,5,0)</f>
        <v>#N/A</v>
      </c>
      <c r="G188" s="158" t="e">
        <f>VLOOKUP(B188,Teams!$C$6:$L$89,6,0)</f>
        <v>#N/A</v>
      </c>
      <c r="H188" s="158" t="e">
        <f>VLOOKUP(B188,Teams!$C$6:$L$89,7,0)</f>
        <v>#N/A</v>
      </c>
      <c r="I188" s="158"/>
      <c r="J188" s="158"/>
      <c r="K188" s="158" t="e">
        <f>VLOOKUP(B188,Teams!$C$6:$L$89,8,0)</f>
        <v>#N/A</v>
      </c>
      <c r="L188" s="158" t="e">
        <f>VLOOKUP(B188,Teams!$C$6:$L$89,9,0)</f>
        <v>#N/A</v>
      </c>
      <c r="M188" s="426"/>
      <c r="N188" s="228" t="e">
        <f>SUM(E186:L188)</f>
        <v>#N/A</v>
      </c>
      <c r="O188" s="198" t="e">
        <f>AVERAGE(E186:J188)</f>
        <v>#N/A</v>
      </c>
    </row>
    <row r="189" spans="1:15" ht="15.75" thickTop="1">
      <c r="A189" s="605">
        <v>68</v>
      </c>
      <c r="B189" s="180"/>
      <c r="C189" s="162" t="e">
        <f>VLOOKUP(B189,Single!$C$6:$N$95,2,0)</f>
        <v>#N/A</v>
      </c>
      <c r="D189" s="163" t="e">
        <f>VLOOKUP(B189,Single!$C$6:$N$95,3,0)</f>
        <v>#N/A</v>
      </c>
      <c r="E189" s="163" t="e">
        <f>VLOOKUP(B189,Single!$C$6:$N$95,4,0)</f>
        <v>#N/A</v>
      </c>
      <c r="F189" s="163" t="e">
        <f>VLOOKUP(B189,Single!$C$6:$N$95,5,0)</f>
        <v>#N/A</v>
      </c>
      <c r="G189" s="163" t="e">
        <f>VLOOKUP(B189,Single!$C$6:$N$95,6,0)</f>
        <v>#N/A</v>
      </c>
      <c r="H189" s="163" t="e">
        <f>VLOOKUP(B189,Single!$C$6:$N$95,7,0)</f>
        <v>#N/A</v>
      </c>
      <c r="I189" s="163" t="e">
        <f>VLOOKUP(B189,Single!$C$6:$N$95,8,0)</f>
        <v>#N/A</v>
      </c>
      <c r="J189" s="163" t="e">
        <f>VLOOKUP(B189,Single!$C$6:$N$95,9,0)</f>
        <v>#N/A</v>
      </c>
      <c r="K189" s="163" t="e">
        <f>VLOOKUP(B189,Single!$C$6:$N$95,10,0)</f>
        <v>#N/A</v>
      </c>
      <c r="L189" s="163" t="e">
        <f>VLOOKUP(B189,Single!$C$6:$N$95,11,0)</f>
        <v>#N/A</v>
      </c>
      <c r="M189" s="94"/>
      <c r="N189" s="119" t="e">
        <f>SUM(E189:L191)</f>
        <v>#N/A</v>
      </c>
      <c r="O189" s="199" t="e">
        <f>AVERAGE(E189:J191)</f>
        <v>#N/A</v>
      </c>
    </row>
    <row r="190" spans="1:15" ht="15">
      <c r="A190" s="606"/>
      <c r="B190" s="170"/>
      <c r="C190" s="182"/>
      <c r="D190" s="251" t="e">
        <f>VLOOKUP(B190,Doubles!$C$6:$N$93,3,0)</f>
        <v>#N/A</v>
      </c>
      <c r="E190" s="95" t="e">
        <f>VLOOKUP(B190,Doubles!$C$6:$N$93,4,0)</f>
        <v>#N/A</v>
      </c>
      <c r="F190" s="95" t="e">
        <f>VLOOKUP(B190,Doubles!$C$6:$N$93,5,0)</f>
        <v>#N/A</v>
      </c>
      <c r="G190" s="95" t="e">
        <f>VLOOKUP(B190,Doubles!$C$6:$N$93,6,0)</f>
        <v>#N/A</v>
      </c>
      <c r="H190" s="95" t="e">
        <f>VLOOKUP(B190,Doubles!$C$6:$N$93,7,0)</f>
        <v>#N/A</v>
      </c>
      <c r="I190" s="95" t="e">
        <f>VLOOKUP(B190,Doubles!$C$6:$N$93,8,0)</f>
        <v>#N/A</v>
      </c>
      <c r="J190" s="95" t="e">
        <f>VLOOKUP(B190,Doubles!$C$6:$N$93,9,0)</f>
        <v>#N/A</v>
      </c>
      <c r="K190" s="95" t="e">
        <f>VLOOKUP(B190,Doubles!$C$6:$N$93,10,0)</f>
        <v>#N/A</v>
      </c>
      <c r="L190" s="95" t="e">
        <f>VLOOKUP(B190,Doubles!$C$6:$N$93,11,0)</f>
        <v>#N/A</v>
      </c>
      <c r="M190" s="110"/>
      <c r="N190" s="229" t="e">
        <f>SUM(E189:L191)</f>
        <v>#N/A</v>
      </c>
      <c r="O190" s="197" t="e">
        <f>AVERAGE(E189:J191)</f>
        <v>#N/A</v>
      </c>
    </row>
    <row r="191" spans="1:15" ht="15.75" thickBot="1">
      <c r="A191" s="607"/>
      <c r="B191" s="178"/>
      <c r="C191" s="178"/>
      <c r="D191" s="252" t="e">
        <f>VLOOKUP(B191,Teams!C207:L290,3,0)</f>
        <v>#N/A</v>
      </c>
      <c r="E191" s="158" t="e">
        <f>VLOOKUP(B191,Teams!$C$6:$L$89,4,0)</f>
        <v>#N/A</v>
      </c>
      <c r="F191" s="158" t="e">
        <f>VLOOKUP(B191,Teams!$C$6:$L$89,5,0)</f>
        <v>#N/A</v>
      </c>
      <c r="G191" s="158" t="e">
        <f>VLOOKUP(B191,Teams!$C$6:$L$89,6,0)</f>
        <v>#N/A</v>
      </c>
      <c r="H191" s="158" t="e">
        <f>VLOOKUP(B191,Teams!$C$6:$L$89,7,0)</f>
        <v>#N/A</v>
      </c>
      <c r="I191" s="158"/>
      <c r="J191" s="158"/>
      <c r="K191" s="158" t="e">
        <f>VLOOKUP(B191,Teams!$C$6:$L$89,8,0)</f>
        <v>#N/A</v>
      </c>
      <c r="L191" s="158" t="e">
        <f>VLOOKUP(B191,Teams!$C$6:$L$89,9,0)</f>
        <v>#N/A</v>
      </c>
      <c r="M191" s="426"/>
      <c r="N191" s="228" t="e">
        <f>SUM(E189:L191)</f>
        <v>#N/A</v>
      </c>
      <c r="O191" s="198" t="e">
        <f>AVERAGE(E189:J191)</f>
        <v>#N/A</v>
      </c>
    </row>
    <row r="192" spans="1:15" ht="15.75" thickTop="1">
      <c r="A192" s="605">
        <v>69</v>
      </c>
      <c r="B192" s="180"/>
      <c r="C192" s="162" t="e">
        <f>VLOOKUP(B192,Single!$C$6:$N$95,2,0)</f>
        <v>#N/A</v>
      </c>
      <c r="D192" s="163" t="e">
        <f>VLOOKUP(B192,Single!$C$6:$N$95,3,0)</f>
        <v>#N/A</v>
      </c>
      <c r="E192" s="163" t="e">
        <f>VLOOKUP(B192,Single!$C$6:$N$95,4,0)</f>
        <v>#N/A</v>
      </c>
      <c r="F192" s="163" t="e">
        <f>VLOOKUP(B192,Single!$C$6:$N$95,5,0)</f>
        <v>#N/A</v>
      </c>
      <c r="G192" s="163" t="e">
        <f>VLOOKUP(B192,Single!$C$6:$N$95,6,0)</f>
        <v>#N/A</v>
      </c>
      <c r="H192" s="163" t="e">
        <f>VLOOKUP(B192,Single!$C$6:$N$95,7,0)</f>
        <v>#N/A</v>
      </c>
      <c r="I192" s="163" t="e">
        <f>VLOOKUP(B192,Single!$C$6:$N$95,8,0)</f>
        <v>#N/A</v>
      </c>
      <c r="J192" s="163" t="e">
        <f>VLOOKUP(B192,Single!$C$6:$N$95,9,0)</f>
        <v>#N/A</v>
      </c>
      <c r="K192" s="163" t="e">
        <f>VLOOKUP(B192,Single!$C$6:$N$95,10,0)</f>
        <v>#N/A</v>
      </c>
      <c r="L192" s="163" t="e">
        <f>VLOOKUP(B192,Single!$C$6:$N$95,11,0)</f>
        <v>#N/A</v>
      </c>
      <c r="M192" s="94"/>
      <c r="N192" s="119" t="e">
        <f>SUM(E192:L194)</f>
        <v>#N/A</v>
      </c>
      <c r="O192" s="199" t="e">
        <f>AVERAGE(E192:J194)</f>
        <v>#N/A</v>
      </c>
    </row>
    <row r="193" spans="1:15" ht="15">
      <c r="A193" s="606"/>
      <c r="B193" s="170"/>
      <c r="C193" s="182"/>
      <c r="D193" s="251" t="e">
        <f>VLOOKUP(B193,Doubles!$C$6:$N$93,3,0)</f>
        <v>#N/A</v>
      </c>
      <c r="E193" s="95" t="e">
        <f>VLOOKUP(B193,Doubles!$C$6:$N$93,4,0)</f>
        <v>#N/A</v>
      </c>
      <c r="F193" s="95" t="e">
        <f>VLOOKUP(B193,Doubles!$C$6:$N$93,5,0)</f>
        <v>#N/A</v>
      </c>
      <c r="G193" s="95" t="e">
        <f>VLOOKUP(B193,Doubles!$C$6:$N$93,6,0)</f>
        <v>#N/A</v>
      </c>
      <c r="H193" s="95" t="e">
        <f>VLOOKUP(B193,Doubles!$C$6:$N$93,7,0)</f>
        <v>#N/A</v>
      </c>
      <c r="I193" s="95" t="e">
        <f>VLOOKUP(B193,Doubles!$C$6:$N$93,8,0)</f>
        <v>#N/A</v>
      </c>
      <c r="J193" s="95" t="e">
        <f>VLOOKUP(B193,Doubles!$C$6:$N$93,9,0)</f>
        <v>#N/A</v>
      </c>
      <c r="K193" s="95" t="e">
        <f>VLOOKUP(B193,Doubles!$C$6:$N$93,10,0)</f>
        <v>#N/A</v>
      </c>
      <c r="L193" s="95" t="e">
        <f>VLOOKUP(B193,Doubles!$C$6:$N$93,11,0)</f>
        <v>#N/A</v>
      </c>
      <c r="M193" s="110"/>
      <c r="N193" s="229" t="e">
        <f>SUM(E192:L194)</f>
        <v>#N/A</v>
      </c>
      <c r="O193" s="197" t="e">
        <f>AVERAGE(E192:J194)</f>
        <v>#N/A</v>
      </c>
    </row>
    <row r="194" spans="1:15" ht="15.75" thickBot="1">
      <c r="A194" s="607"/>
      <c r="B194" s="178"/>
      <c r="C194" s="178"/>
      <c r="D194" s="252" t="e">
        <f>VLOOKUP(B194,Teams!C210:L293,3,0)</f>
        <v>#N/A</v>
      </c>
      <c r="E194" s="158" t="e">
        <f>VLOOKUP(B194,Teams!$C$6:$L$89,4,0)</f>
        <v>#N/A</v>
      </c>
      <c r="F194" s="158" t="e">
        <f>VLOOKUP(B194,Teams!$C$6:$L$89,5,0)</f>
        <v>#N/A</v>
      </c>
      <c r="G194" s="158" t="e">
        <f>VLOOKUP(B194,Teams!$C$6:$L$89,6,0)</f>
        <v>#N/A</v>
      </c>
      <c r="H194" s="158" t="e">
        <f>VLOOKUP(B194,Teams!$C$6:$L$89,7,0)</f>
        <v>#N/A</v>
      </c>
      <c r="I194" s="158"/>
      <c r="J194" s="158"/>
      <c r="K194" s="158" t="e">
        <f>VLOOKUP(B194,Teams!$C$6:$L$89,8,0)</f>
        <v>#N/A</v>
      </c>
      <c r="L194" s="158" t="e">
        <f>VLOOKUP(B194,Teams!$C$6:$L$89,9,0)</f>
        <v>#N/A</v>
      </c>
      <c r="M194" s="426"/>
      <c r="N194" s="228" t="e">
        <f>SUM(E192:L194)</f>
        <v>#N/A</v>
      </c>
      <c r="O194" s="198" t="e">
        <f>AVERAGE(E192:J194)</f>
        <v>#N/A</v>
      </c>
    </row>
    <row r="195" spans="1:15" ht="15.75" thickTop="1">
      <c r="A195" s="605">
        <v>70</v>
      </c>
      <c r="B195" s="180"/>
      <c r="C195" s="162" t="e">
        <f>VLOOKUP(B195,Single!$C$6:$N$95,2,0)</f>
        <v>#N/A</v>
      </c>
      <c r="D195" s="163" t="e">
        <f>VLOOKUP(B195,Single!$C$6:$N$95,3,0)</f>
        <v>#N/A</v>
      </c>
      <c r="E195" s="163" t="e">
        <f>VLOOKUP(B195,Single!$C$6:$N$95,4,0)</f>
        <v>#N/A</v>
      </c>
      <c r="F195" s="163" t="e">
        <f>VLOOKUP(B195,Single!$C$6:$N$95,5,0)</f>
        <v>#N/A</v>
      </c>
      <c r="G195" s="163" t="e">
        <f>VLOOKUP(B195,Single!$C$6:$N$95,6,0)</f>
        <v>#N/A</v>
      </c>
      <c r="H195" s="163" t="e">
        <f>VLOOKUP(B195,Single!$C$6:$N$95,7,0)</f>
        <v>#N/A</v>
      </c>
      <c r="I195" s="163" t="e">
        <f>VLOOKUP(B195,Single!$C$6:$N$95,8,0)</f>
        <v>#N/A</v>
      </c>
      <c r="J195" s="163" t="e">
        <f>VLOOKUP(B195,Single!$C$6:$N$95,9,0)</f>
        <v>#N/A</v>
      </c>
      <c r="K195" s="163" t="e">
        <f>VLOOKUP(B195,Single!$C$6:$N$95,10,0)</f>
        <v>#N/A</v>
      </c>
      <c r="L195" s="163" t="e">
        <f>VLOOKUP(B195,Single!$C$6:$N$95,11,0)</f>
        <v>#N/A</v>
      </c>
      <c r="M195" s="94"/>
      <c r="N195" s="119" t="e">
        <f>SUM(E195:L197)</f>
        <v>#N/A</v>
      </c>
      <c r="O195" s="199" t="e">
        <f>AVERAGE(E195:J197)</f>
        <v>#N/A</v>
      </c>
    </row>
    <row r="196" spans="1:15" ht="15">
      <c r="A196" s="606"/>
      <c r="B196" s="170"/>
      <c r="C196" s="182"/>
      <c r="D196" s="251" t="e">
        <f>VLOOKUP(B196,Doubles!$C$6:$N$93,3,0)</f>
        <v>#N/A</v>
      </c>
      <c r="E196" s="95" t="e">
        <f>VLOOKUP(B196,Doubles!$C$6:$N$93,4,0)</f>
        <v>#N/A</v>
      </c>
      <c r="F196" s="95" t="e">
        <f>VLOOKUP(B196,Doubles!$C$6:$N$93,5,0)</f>
        <v>#N/A</v>
      </c>
      <c r="G196" s="95" t="e">
        <f>VLOOKUP(B196,Doubles!$C$6:$N$93,6,0)</f>
        <v>#N/A</v>
      </c>
      <c r="H196" s="95" t="e">
        <f>VLOOKUP(B196,Doubles!$C$6:$N$93,7,0)</f>
        <v>#N/A</v>
      </c>
      <c r="I196" s="95" t="e">
        <f>VLOOKUP(B196,Doubles!$C$6:$N$93,8,0)</f>
        <v>#N/A</v>
      </c>
      <c r="J196" s="95" t="e">
        <f>VLOOKUP(B196,Doubles!$C$6:$N$93,9,0)</f>
        <v>#N/A</v>
      </c>
      <c r="K196" s="95" t="e">
        <f>VLOOKUP(B196,Doubles!$C$6:$N$93,10,0)</f>
        <v>#N/A</v>
      </c>
      <c r="L196" s="95" t="e">
        <f>VLOOKUP(B196,Doubles!$C$6:$N$93,11,0)</f>
        <v>#N/A</v>
      </c>
      <c r="M196" s="110"/>
      <c r="N196" s="229" t="e">
        <f>SUM(E195:L197)</f>
        <v>#N/A</v>
      </c>
      <c r="O196" s="197" t="e">
        <f>AVERAGE(E195:J197)</f>
        <v>#N/A</v>
      </c>
    </row>
    <row r="197" spans="1:15" ht="15.75" thickBot="1">
      <c r="A197" s="607"/>
      <c r="B197" s="178"/>
      <c r="C197" s="178"/>
      <c r="D197" s="252" t="e">
        <f>VLOOKUP(B197,Teams!C213:L296,3,0)</f>
        <v>#N/A</v>
      </c>
      <c r="E197" s="158" t="e">
        <f>VLOOKUP(B197,Teams!$C$6:$L$89,4,0)</f>
        <v>#N/A</v>
      </c>
      <c r="F197" s="158" t="e">
        <f>VLOOKUP(B197,Teams!$C$6:$L$89,5,0)</f>
        <v>#N/A</v>
      </c>
      <c r="G197" s="158" t="e">
        <f>VLOOKUP(B197,Teams!$C$6:$L$89,6,0)</f>
        <v>#N/A</v>
      </c>
      <c r="H197" s="158" t="e">
        <f>VLOOKUP(B197,Teams!$C$6:$L$89,7,0)</f>
        <v>#N/A</v>
      </c>
      <c r="I197" s="158"/>
      <c r="J197" s="158"/>
      <c r="K197" s="158" t="e">
        <f>VLOOKUP(B197,Teams!$C$6:$L$89,8,0)</f>
        <v>#N/A</v>
      </c>
      <c r="L197" s="158" t="e">
        <f>VLOOKUP(B197,Teams!$C$6:$L$89,9,0)</f>
        <v>#N/A</v>
      </c>
      <c r="M197" s="426"/>
      <c r="N197" s="228" t="e">
        <f>SUM(E195:L197)</f>
        <v>#N/A</v>
      </c>
      <c r="O197" s="198" t="e">
        <f>AVERAGE(E195:J197)</f>
        <v>#N/A</v>
      </c>
    </row>
    <row r="198" ht="15" thickTop="1"/>
  </sheetData>
  <sheetProtection/>
  <mergeCells count="79">
    <mergeCell ref="A195:A197"/>
    <mergeCell ref="A162:A164"/>
    <mergeCell ref="A165:A167"/>
    <mergeCell ref="A168:A170"/>
    <mergeCell ref="A171:A173"/>
    <mergeCell ref="A174:A176"/>
    <mergeCell ref="A177:A179"/>
    <mergeCell ref="A180:A182"/>
    <mergeCell ref="A183:A185"/>
    <mergeCell ref="A186:A188"/>
    <mergeCell ref="A189:A191"/>
    <mergeCell ref="A192:A194"/>
    <mergeCell ref="A159:A161"/>
    <mergeCell ref="A126:A128"/>
    <mergeCell ref="A129:A131"/>
    <mergeCell ref="A132:A134"/>
    <mergeCell ref="A135:A137"/>
    <mergeCell ref="A138:A140"/>
    <mergeCell ref="A141:A143"/>
    <mergeCell ref="A144:A146"/>
    <mergeCell ref="A147:A149"/>
    <mergeCell ref="A150:A152"/>
    <mergeCell ref="A153:A155"/>
    <mergeCell ref="A156:A158"/>
    <mergeCell ref="A123:A125"/>
    <mergeCell ref="A90:A92"/>
    <mergeCell ref="A93:A95"/>
    <mergeCell ref="A96:A98"/>
    <mergeCell ref="A99:A101"/>
    <mergeCell ref="A102:A104"/>
    <mergeCell ref="A105:A107"/>
    <mergeCell ref="A108:A110"/>
    <mergeCell ref="A111:A113"/>
    <mergeCell ref="A114:A116"/>
    <mergeCell ref="A117:A119"/>
    <mergeCell ref="A120:A122"/>
    <mergeCell ref="A87:A89"/>
    <mergeCell ref="A54:A56"/>
    <mergeCell ref="A57:A59"/>
    <mergeCell ref="A60:A62"/>
    <mergeCell ref="A63:A65"/>
    <mergeCell ref="A66:A68"/>
    <mergeCell ref="A69:A71"/>
    <mergeCell ref="A72:A74"/>
    <mergeCell ref="A75:A77"/>
    <mergeCell ref="A78:A80"/>
    <mergeCell ref="A81:A83"/>
    <mergeCell ref="A84:A86"/>
    <mergeCell ref="A51:A53"/>
    <mergeCell ref="A18:A20"/>
    <mergeCell ref="A21:A23"/>
    <mergeCell ref="A24:A26"/>
    <mergeCell ref="A27:A29"/>
    <mergeCell ref="A30:A32"/>
    <mergeCell ref="A33:A35"/>
    <mergeCell ref="A36:A38"/>
    <mergeCell ref="A39:A41"/>
    <mergeCell ref="A42:A44"/>
    <mergeCell ref="A45:A47"/>
    <mergeCell ref="A48:A50"/>
    <mergeCell ref="A15:A17"/>
    <mergeCell ref="G2:G5"/>
    <mergeCell ref="H2:H5"/>
    <mergeCell ref="I2:I5"/>
    <mergeCell ref="J2:J5"/>
    <mergeCell ref="A6:A8"/>
    <mergeCell ref="A9:A11"/>
    <mergeCell ref="A12:A14"/>
    <mergeCell ref="A1:O1"/>
    <mergeCell ref="A2:A5"/>
    <mergeCell ref="B2:B5"/>
    <mergeCell ref="C2:C5"/>
    <mergeCell ref="D2:D5"/>
    <mergeCell ref="E2:E5"/>
    <mergeCell ref="F2:F5"/>
    <mergeCell ref="N2:N5"/>
    <mergeCell ref="O2:O5"/>
    <mergeCell ref="K2:K5"/>
    <mergeCell ref="L2:L5"/>
  </mergeCells>
  <conditionalFormatting sqref="A6 A9 A12 A18 A24 A15 A21 A27 A30 A33 A36 A39 A42 A45 A48 A51 A54 A57 A60 A63 A66 A69 A72 A75 A78 A81 A84 A87 A90 A93 A96 A99 A102 A105 A108 A111 K77:M77 K8:M8 K11:M11 K14:M14 E22:J22 K20:M20 K17:M17 K38:M38 K56:M56 E13:J13 E19:J19 E16:J16 E10:J10 E8:H8 E11:H11 E14:H14 E17:H17 E20:H20 E23:H23 K26:M26 K29:M29 E37:J37 K32:M32 K41:M41 E28:J28 E31:J31 E25:J25 E26:H26 E29:H29 E32:H32 E38:H38 E40:J40 K44:M44 K47:M47 E55:J55 K53:M53 K50:M50 K59:M59 E46:J46 E52:J52 E49:J49 E43:J43 E44:H44 E47:H47 E50:H50 E53:H53 E56:H56 E58:J58 E59:H59 K62:M62 E61:J61 E62:H62 K65:M65 K68:M68 E76:J76 K74:M74 K71:M71 K80:M80 E67:J67 E73:J73 E70:J70 E64:J64 E65:H65 E68:H68 E71:H71 E74:H74 E77:H77 E79:J79 E80:H80 K83:M83 K86:M86 K92:M92 K89:M89 K98:M98 E82:J83 E85:J86 E88:J89 E91:J92 E94:J95 K101:M101 E41:G41 A114 A117 A120 A123 A126 A129 A132 A135 A138 A141 A144 A147 A150 A153 A156 A159 A162 A165 A168 A171 A174 A177 A180 A183 A186 A189 A192 A195 E128:J128 F126:J127 E130:J197 L125:M125 L128:M128 L131:M131 L137:M137 L134:M134 L140:M140 L143:M143 L146:M146 L149:M149 L152:M152 L155:M155 L158:M158 L161:M161 L164:M164 L167:M167 L170:M170 L173:M173 L176:M176 L179:M179 L182:M182 L185:M185 L188:M188 L191:M191 L194:M194 L197:M197 E6:J7 F129:J129 E33:J35 D7:D8 E97:J125">
    <cfRule type="cellIs" priority="5" dxfId="92" operator="between" stopIfTrue="1">
      <formula>200</formula>
      <formula>219</formula>
    </cfRule>
    <cfRule type="cellIs" priority="6" dxfId="93" operator="between" stopIfTrue="1">
      <formula>220</formula>
      <formula>249</formula>
    </cfRule>
    <cfRule type="cellIs" priority="7" dxfId="94" operator="between" stopIfTrue="1">
      <formula>250</formula>
      <formula>300</formula>
    </cfRule>
  </conditionalFormatting>
  <conditionalFormatting sqref="J41 E41:H41 E128:J128 F126:J127 E130:J197 F129:J129 D7:D8 E7:J40 E42:J125">
    <cfRule type="cellIs" priority="1" dxfId="95" operator="between">
      <formula>250</formula>
      <formula>300</formula>
    </cfRule>
    <cfRule type="cellIs" priority="2" dxfId="96" operator="between">
      <formula>250</formula>
      <formula>300</formula>
    </cfRule>
    <cfRule type="cellIs" priority="3" dxfId="97" operator="between">
      <formula>220</formula>
      <formula>249</formula>
    </cfRule>
    <cfRule type="cellIs" priority="4" dxfId="98" operator="between">
      <formula>200</formula>
      <formula>219</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44"/>
  <sheetViews>
    <sheetView zoomScalePageLayoutView="0" workbookViewId="0" topLeftCell="A4">
      <selection activeCell="H47" sqref="H47"/>
    </sheetView>
  </sheetViews>
  <sheetFormatPr defaultColWidth="9.140625" defaultRowHeight="15"/>
  <cols>
    <col min="1" max="1" width="23.8515625" style="0" customWidth="1"/>
    <col min="5" max="5" width="21.57421875" style="0" customWidth="1"/>
  </cols>
  <sheetData>
    <row r="1" spans="1:6" ht="15">
      <c r="A1" s="292" t="s">
        <v>154</v>
      </c>
      <c r="B1" s="49" t="s">
        <v>121</v>
      </c>
      <c r="E1" s="83" t="s">
        <v>154</v>
      </c>
      <c r="F1" s="83" t="s">
        <v>121</v>
      </c>
    </row>
    <row r="2" spans="1:6" ht="15">
      <c r="A2" s="293" t="s">
        <v>147</v>
      </c>
      <c r="B2" s="294" t="s">
        <v>121</v>
      </c>
      <c r="E2" s="83"/>
      <c r="F2" s="83"/>
    </row>
    <row r="3" spans="1:6" ht="15">
      <c r="A3" s="97" t="s">
        <v>163</v>
      </c>
      <c r="B3" s="92" t="s">
        <v>122</v>
      </c>
      <c r="E3" s="83" t="s">
        <v>163</v>
      </c>
      <c r="F3" s="83" t="s">
        <v>122</v>
      </c>
    </row>
    <row r="4" spans="1:6" ht="15">
      <c r="A4" s="97" t="s">
        <v>164</v>
      </c>
      <c r="B4" s="92" t="s">
        <v>122</v>
      </c>
      <c r="E4" s="83" t="s">
        <v>164</v>
      </c>
      <c r="F4" s="83" t="s">
        <v>122</v>
      </c>
    </row>
    <row r="5" spans="1:6" ht="15">
      <c r="A5" s="295" t="s">
        <v>155</v>
      </c>
      <c r="B5" s="294" t="s">
        <v>121</v>
      </c>
      <c r="E5" s="83"/>
      <c r="F5" s="83"/>
    </row>
    <row r="6" spans="1:6" ht="15">
      <c r="A6" s="97" t="s">
        <v>165</v>
      </c>
      <c r="B6" s="99" t="s">
        <v>156</v>
      </c>
      <c r="E6" s="83" t="s">
        <v>165</v>
      </c>
      <c r="F6" s="83" t="s">
        <v>156</v>
      </c>
    </row>
    <row r="7" spans="1:6" ht="15">
      <c r="A7" s="293" t="s">
        <v>148</v>
      </c>
      <c r="B7" s="294" t="s">
        <v>121</v>
      </c>
      <c r="E7" s="83"/>
      <c r="F7" s="83"/>
    </row>
    <row r="8" spans="1:6" ht="15">
      <c r="A8" s="97" t="s">
        <v>166</v>
      </c>
      <c r="B8" s="99" t="s">
        <v>156</v>
      </c>
      <c r="E8" s="83" t="s">
        <v>166</v>
      </c>
      <c r="F8" s="83" t="s">
        <v>156</v>
      </c>
    </row>
    <row r="9" spans="1:6" ht="15">
      <c r="A9" s="97" t="s">
        <v>157</v>
      </c>
      <c r="B9" s="92" t="s">
        <v>158</v>
      </c>
      <c r="E9" s="83" t="s">
        <v>157</v>
      </c>
      <c r="F9" s="83" t="s">
        <v>158</v>
      </c>
    </row>
    <row r="10" spans="1:6" ht="15">
      <c r="A10" s="97" t="s">
        <v>111</v>
      </c>
      <c r="B10" s="92" t="s">
        <v>121</v>
      </c>
      <c r="E10" s="83" t="s">
        <v>111</v>
      </c>
      <c r="F10" s="83" t="s">
        <v>121</v>
      </c>
    </row>
    <row r="11" spans="1:6" ht="15">
      <c r="A11" s="295" t="s">
        <v>159</v>
      </c>
      <c r="B11" s="294" t="s">
        <v>121</v>
      </c>
      <c r="E11" s="83"/>
      <c r="F11" s="83"/>
    </row>
    <row r="12" spans="1:6" ht="15">
      <c r="A12" s="97" t="s">
        <v>167</v>
      </c>
      <c r="B12" s="92" t="s">
        <v>122</v>
      </c>
      <c r="E12" s="83" t="s">
        <v>167</v>
      </c>
      <c r="F12" s="83" t="s">
        <v>122</v>
      </c>
    </row>
    <row r="13" spans="1:6" ht="15">
      <c r="A13" s="97" t="s">
        <v>119</v>
      </c>
      <c r="B13" s="101" t="s">
        <v>121</v>
      </c>
      <c r="E13" s="83" t="s">
        <v>119</v>
      </c>
      <c r="F13" s="83" t="s">
        <v>121</v>
      </c>
    </row>
    <row r="14" spans="1:6" ht="15">
      <c r="A14" s="97" t="s">
        <v>113</v>
      </c>
      <c r="B14" s="92" t="s">
        <v>121</v>
      </c>
      <c r="E14" s="83" t="s">
        <v>113</v>
      </c>
      <c r="F14" s="83" t="s">
        <v>121</v>
      </c>
    </row>
    <row r="15" spans="1:6" ht="15">
      <c r="A15" s="295" t="s">
        <v>168</v>
      </c>
      <c r="B15" s="296" t="s">
        <v>156</v>
      </c>
      <c r="E15" s="83"/>
      <c r="F15" s="83"/>
    </row>
    <row r="16" spans="1:6" ht="15">
      <c r="A16" s="91" t="s">
        <v>149</v>
      </c>
      <c r="B16" s="92" t="s">
        <v>121</v>
      </c>
      <c r="E16" s="83" t="s">
        <v>149</v>
      </c>
      <c r="F16" s="83" t="s">
        <v>121</v>
      </c>
    </row>
    <row r="17" spans="1:6" ht="15">
      <c r="A17" s="297" t="s">
        <v>179</v>
      </c>
      <c r="B17" s="298" t="s">
        <v>121</v>
      </c>
      <c r="E17" s="83"/>
      <c r="F17" s="83"/>
    </row>
    <row r="18" spans="1:6" ht="15">
      <c r="A18" s="97" t="s">
        <v>120</v>
      </c>
      <c r="B18" s="92" t="s">
        <v>121</v>
      </c>
      <c r="E18" s="83" t="s">
        <v>120</v>
      </c>
      <c r="F18" s="83" t="s">
        <v>121</v>
      </c>
    </row>
    <row r="19" spans="1:6" ht="15">
      <c r="A19" s="295" t="s">
        <v>169</v>
      </c>
      <c r="B19" s="296" t="s">
        <v>156</v>
      </c>
      <c r="E19" s="83"/>
      <c r="F19" s="83"/>
    </row>
    <row r="20" spans="1:6" ht="15">
      <c r="A20" s="91" t="s">
        <v>112</v>
      </c>
      <c r="B20" s="92" t="s">
        <v>121</v>
      </c>
      <c r="E20" s="83" t="s">
        <v>112</v>
      </c>
      <c r="F20" s="83" t="s">
        <v>121</v>
      </c>
    </row>
    <row r="21" spans="1:6" ht="15">
      <c r="A21" s="295" t="s">
        <v>170</v>
      </c>
      <c r="B21" s="296" t="s">
        <v>156</v>
      </c>
      <c r="E21" s="83"/>
      <c r="F21" s="83"/>
    </row>
    <row r="22" spans="1:6" ht="15">
      <c r="A22" s="295" t="s">
        <v>171</v>
      </c>
      <c r="B22" s="296" t="s">
        <v>156</v>
      </c>
      <c r="E22" s="83"/>
      <c r="F22" s="83"/>
    </row>
    <row r="23" spans="1:6" ht="15">
      <c r="A23" s="97" t="s">
        <v>180</v>
      </c>
      <c r="B23" s="92" t="s">
        <v>121</v>
      </c>
      <c r="E23" s="83" t="s">
        <v>180</v>
      </c>
      <c r="F23" s="83" t="s">
        <v>121</v>
      </c>
    </row>
    <row r="24" spans="1:6" ht="15">
      <c r="A24" s="91" t="s">
        <v>150</v>
      </c>
      <c r="B24" s="92" t="s">
        <v>121</v>
      </c>
      <c r="E24" s="83" t="s">
        <v>150</v>
      </c>
      <c r="F24" s="83" t="s">
        <v>121</v>
      </c>
    </row>
    <row r="25" spans="1:6" ht="15">
      <c r="A25" s="91" t="s">
        <v>108</v>
      </c>
      <c r="B25" s="92" t="s">
        <v>121</v>
      </c>
      <c r="E25" s="83" t="s">
        <v>108</v>
      </c>
      <c r="F25" s="83" t="s">
        <v>121</v>
      </c>
    </row>
    <row r="26" spans="1:6" ht="15">
      <c r="A26" s="97" t="s">
        <v>116</v>
      </c>
      <c r="B26" s="92" t="s">
        <v>121</v>
      </c>
      <c r="E26" s="83" t="s">
        <v>116</v>
      </c>
      <c r="F26" s="83" t="s">
        <v>121</v>
      </c>
    </row>
    <row r="27" spans="1:6" ht="15">
      <c r="A27" s="97" t="s">
        <v>172</v>
      </c>
      <c r="B27" s="92" t="s">
        <v>122</v>
      </c>
      <c r="E27" s="83" t="s">
        <v>172</v>
      </c>
      <c r="F27" s="83" t="s">
        <v>122</v>
      </c>
    </row>
    <row r="28" spans="1:6" ht="15">
      <c r="A28" s="97" t="s">
        <v>160</v>
      </c>
      <c r="B28" s="92" t="s">
        <v>121</v>
      </c>
      <c r="E28" s="83" t="s">
        <v>160</v>
      </c>
      <c r="F28" s="83" t="s">
        <v>121</v>
      </c>
    </row>
    <row r="29" spans="1:6" ht="15">
      <c r="A29" s="97" t="s">
        <v>173</v>
      </c>
      <c r="B29" s="92" t="s">
        <v>122</v>
      </c>
      <c r="E29" s="83" t="s">
        <v>173</v>
      </c>
      <c r="F29" s="83" t="s">
        <v>122</v>
      </c>
    </row>
    <row r="30" spans="1:6" ht="15">
      <c r="A30" s="91" t="s">
        <v>151</v>
      </c>
      <c r="B30" s="92" t="s">
        <v>121</v>
      </c>
      <c r="E30" s="83" t="s">
        <v>151</v>
      </c>
      <c r="F30" s="83" t="s">
        <v>121</v>
      </c>
    </row>
    <row r="31" spans="1:6" ht="15">
      <c r="A31" s="91" t="s">
        <v>152</v>
      </c>
      <c r="B31" s="101" t="s">
        <v>121</v>
      </c>
      <c r="E31" s="83" t="s">
        <v>152</v>
      </c>
      <c r="F31" s="83" t="s">
        <v>121</v>
      </c>
    </row>
    <row r="32" spans="1:6" ht="15">
      <c r="A32" s="91" t="s">
        <v>115</v>
      </c>
      <c r="B32" s="92" t="s">
        <v>121</v>
      </c>
      <c r="E32" s="83" t="s">
        <v>115</v>
      </c>
      <c r="F32" s="83" t="s">
        <v>121</v>
      </c>
    </row>
    <row r="33" spans="1:6" ht="15">
      <c r="A33" s="97" t="s">
        <v>174</v>
      </c>
      <c r="B33" s="92" t="s">
        <v>122</v>
      </c>
      <c r="E33" s="83" t="s">
        <v>174</v>
      </c>
      <c r="F33" s="83" t="s">
        <v>122</v>
      </c>
    </row>
    <row r="34" spans="1:6" ht="15">
      <c r="A34" s="97" t="s">
        <v>175</v>
      </c>
      <c r="B34" s="99" t="s">
        <v>156</v>
      </c>
      <c r="E34" s="83" t="s">
        <v>175</v>
      </c>
      <c r="F34" s="83" t="s">
        <v>156</v>
      </c>
    </row>
    <row r="35" spans="1:6" ht="15">
      <c r="A35" s="97" t="s">
        <v>181</v>
      </c>
      <c r="B35" s="92" t="s">
        <v>121</v>
      </c>
      <c r="E35" s="83" t="s">
        <v>181</v>
      </c>
      <c r="F35" s="83" t="s">
        <v>121</v>
      </c>
    </row>
    <row r="36" spans="1:6" ht="15">
      <c r="A36" s="97" t="s">
        <v>161</v>
      </c>
      <c r="B36" s="92" t="s">
        <v>121</v>
      </c>
      <c r="E36" s="83" t="s">
        <v>161</v>
      </c>
      <c r="F36" s="83" t="s">
        <v>121</v>
      </c>
    </row>
    <row r="37" spans="1:6" ht="15">
      <c r="A37" s="97" t="s">
        <v>114</v>
      </c>
      <c r="B37" s="92" t="s">
        <v>121</v>
      </c>
      <c r="E37" s="83" t="s">
        <v>114</v>
      </c>
      <c r="F37" s="83" t="s">
        <v>121</v>
      </c>
    </row>
    <row r="38" spans="1:6" ht="15">
      <c r="A38" s="107" t="s">
        <v>153</v>
      </c>
      <c r="B38" s="108" t="s">
        <v>121</v>
      </c>
      <c r="E38" s="83" t="s">
        <v>153</v>
      </c>
      <c r="F38" s="83" t="s">
        <v>121</v>
      </c>
    </row>
    <row r="39" spans="1:6" ht="15">
      <c r="A39" s="91" t="s">
        <v>110</v>
      </c>
      <c r="B39" s="92" t="s">
        <v>121</v>
      </c>
      <c r="E39" s="83" t="s">
        <v>110</v>
      </c>
      <c r="F39" s="83" t="s">
        <v>121</v>
      </c>
    </row>
    <row r="40" spans="1:6" ht="15">
      <c r="A40" s="97" t="s">
        <v>162</v>
      </c>
      <c r="B40" s="92" t="s">
        <v>121</v>
      </c>
      <c r="E40" s="83" t="s">
        <v>162</v>
      </c>
      <c r="F40" s="83" t="s">
        <v>121</v>
      </c>
    </row>
    <row r="41" spans="1:6" ht="15">
      <c r="A41" s="168" t="s">
        <v>178</v>
      </c>
      <c r="B41" s="112" t="s">
        <v>121</v>
      </c>
      <c r="E41" s="83" t="s">
        <v>178</v>
      </c>
      <c r="F41" s="83" t="s">
        <v>121</v>
      </c>
    </row>
    <row r="42" spans="1:6" ht="15">
      <c r="A42" s="91" t="s">
        <v>109</v>
      </c>
      <c r="B42" s="92" t="s">
        <v>121</v>
      </c>
      <c r="E42" s="83" t="s">
        <v>109</v>
      </c>
      <c r="F42" s="83" t="s">
        <v>121</v>
      </c>
    </row>
    <row r="43" spans="1:6" ht="15">
      <c r="A43" s="295" t="s">
        <v>176</v>
      </c>
      <c r="B43" s="296" t="s">
        <v>156</v>
      </c>
      <c r="E43" s="83"/>
      <c r="F43" s="83"/>
    </row>
    <row r="44" spans="1:6" ht="15">
      <c r="A44" s="295" t="s">
        <v>177</v>
      </c>
      <c r="B44" s="296" t="s">
        <v>156</v>
      </c>
      <c r="E44" s="83"/>
      <c r="F44" s="8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5" tint="0.5999900102615356"/>
  </sheetPr>
  <dimension ref="A1:P35"/>
  <sheetViews>
    <sheetView zoomScalePageLayoutView="0" workbookViewId="0" topLeftCell="A1">
      <selection activeCell="A1" sqref="A1:G1"/>
    </sheetView>
  </sheetViews>
  <sheetFormatPr defaultColWidth="9.140625" defaultRowHeight="15"/>
  <cols>
    <col min="1" max="1" width="5.7109375" style="0" customWidth="1"/>
    <col min="2" max="2" width="28.7109375" style="0" customWidth="1"/>
    <col min="3" max="7" width="9.7109375" style="0" customWidth="1"/>
    <col min="8" max="9" width="8.7109375" style="0" customWidth="1"/>
    <col min="10" max="10" width="5.7109375" style="0" customWidth="1"/>
    <col min="11" max="11" width="28.7109375" style="0" customWidth="1"/>
    <col min="12" max="16" width="9.7109375" style="0" customWidth="1"/>
  </cols>
  <sheetData>
    <row r="1" spans="1:16" ht="30" customHeight="1">
      <c r="A1" s="557" t="s">
        <v>188</v>
      </c>
      <c r="B1" s="558"/>
      <c r="C1" s="558"/>
      <c r="D1" s="558"/>
      <c r="E1" s="558"/>
      <c r="F1" s="558"/>
      <c r="G1" s="558"/>
      <c r="J1" s="561" t="s">
        <v>189</v>
      </c>
      <c r="K1" s="562"/>
      <c r="L1" s="562"/>
      <c r="M1" s="562"/>
      <c r="N1" s="562"/>
      <c r="O1" s="562"/>
      <c r="P1" s="562"/>
    </row>
    <row r="2" spans="1:16" ht="19.5" customHeight="1">
      <c r="A2" s="550"/>
      <c r="B2" s="552" t="s">
        <v>1</v>
      </c>
      <c r="C2" s="559" t="s">
        <v>2</v>
      </c>
      <c r="D2" s="559" t="s">
        <v>3</v>
      </c>
      <c r="E2" s="543" t="s">
        <v>9</v>
      </c>
      <c r="F2" s="543" t="s">
        <v>10</v>
      </c>
      <c r="G2" s="545" t="s">
        <v>11</v>
      </c>
      <c r="J2" s="527"/>
      <c r="K2" s="563" t="s">
        <v>1</v>
      </c>
      <c r="L2" s="530" t="s">
        <v>2</v>
      </c>
      <c r="M2" s="530" t="s">
        <v>3</v>
      </c>
      <c r="N2" s="540" t="s">
        <v>9</v>
      </c>
      <c r="O2" s="540" t="s">
        <v>10</v>
      </c>
      <c r="P2" s="565" t="s">
        <v>11</v>
      </c>
    </row>
    <row r="3" spans="1:16" ht="19.5" customHeight="1">
      <c r="A3" s="551"/>
      <c r="B3" s="553"/>
      <c r="C3" s="560"/>
      <c r="D3" s="560"/>
      <c r="E3" s="544"/>
      <c r="F3" s="544"/>
      <c r="G3" s="546"/>
      <c r="J3" s="528"/>
      <c r="K3" s="564"/>
      <c r="L3" s="531"/>
      <c r="M3" s="531"/>
      <c r="N3" s="541"/>
      <c r="O3" s="541"/>
      <c r="P3" s="566"/>
    </row>
    <row r="4" spans="1:16" ht="19.5" customHeight="1">
      <c r="A4" s="551"/>
      <c r="B4" s="553"/>
      <c r="C4" s="560"/>
      <c r="D4" s="560"/>
      <c r="E4" s="544"/>
      <c r="F4" s="544"/>
      <c r="G4" s="546"/>
      <c r="J4" s="528"/>
      <c r="K4" s="564"/>
      <c r="L4" s="531"/>
      <c r="M4" s="531"/>
      <c r="N4" s="541"/>
      <c r="O4" s="541"/>
      <c r="P4" s="566"/>
    </row>
    <row r="5" spans="1:16" ht="19.5" customHeight="1" thickBot="1">
      <c r="A5" s="551"/>
      <c r="B5" s="553"/>
      <c r="C5" s="560"/>
      <c r="D5" s="560"/>
      <c r="E5" s="544"/>
      <c r="F5" s="544"/>
      <c r="G5" s="546"/>
      <c r="J5" s="528"/>
      <c r="K5" s="564"/>
      <c r="L5" s="531"/>
      <c r="M5" s="531"/>
      <c r="N5" s="541"/>
      <c r="O5" s="541"/>
      <c r="P5" s="566"/>
    </row>
    <row r="6" spans="1:16" ht="21.75" customHeight="1">
      <c r="A6" s="43" t="s">
        <v>14</v>
      </c>
      <c r="B6" s="74" t="str">
        <f>Single!C6</f>
        <v>Skobrics Zoltán</v>
      </c>
      <c r="C6" s="75" t="str">
        <f>Single!D6</f>
        <v>HUN</v>
      </c>
      <c r="D6" s="372">
        <v>178</v>
      </c>
      <c r="E6" s="372">
        <f>Single!L6/6</f>
        <v>0</v>
      </c>
      <c r="F6" s="372">
        <f>Single!E6</f>
        <v>3</v>
      </c>
      <c r="G6" s="373">
        <f>SUM(D6:F6)</f>
        <v>181</v>
      </c>
      <c r="J6" s="31" t="s">
        <v>123</v>
      </c>
      <c r="K6" s="74" t="s">
        <v>115</v>
      </c>
      <c r="L6" s="75" t="s">
        <v>121</v>
      </c>
      <c r="M6" s="372">
        <v>180</v>
      </c>
      <c r="N6" s="372">
        <v>0</v>
      </c>
      <c r="O6" s="372">
        <v>3</v>
      </c>
      <c r="P6" s="373">
        <f>SUM(M6:O6)</f>
        <v>183</v>
      </c>
    </row>
    <row r="7" spans="1:16" ht="21.75" customHeight="1">
      <c r="A7" s="43" t="s">
        <v>17</v>
      </c>
      <c r="B7" s="62" t="str">
        <f>Single!C9</f>
        <v>Panzenböck Manfred </v>
      </c>
      <c r="C7" s="63" t="str">
        <f>Single!D9</f>
        <v>AUT</v>
      </c>
      <c r="D7" s="9">
        <v>162</v>
      </c>
      <c r="E7" s="9">
        <f>Single!L9/6</f>
        <v>0</v>
      </c>
      <c r="F7" s="9">
        <f>Single!E9</f>
        <v>3</v>
      </c>
      <c r="G7" s="255">
        <f>SUM(D7:F7)</f>
        <v>165</v>
      </c>
      <c r="J7" s="31" t="s">
        <v>124</v>
      </c>
      <c r="K7" s="62" t="s">
        <v>119</v>
      </c>
      <c r="L7" s="64" t="s">
        <v>121</v>
      </c>
      <c r="M7" s="9">
        <v>162</v>
      </c>
      <c r="N7" s="9">
        <v>8</v>
      </c>
      <c r="O7" s="9">
        <v>0</v>
      </c>
      <c r="P7" s="365">
        <f>SUM(M7:O7)</f>
        <v>170</v>
      </c>
    </row>
    <row r="10" spans="1:16" ht="30" customHeight="1">
      <c r="A10" s="557" t="s">
        <v>190</v>
      </c>
      <c r="B10" s="558"/>
      <c r="C10" s="558"/>
      <c r="D10" s="558"/>
      <c r="E10" s="558"/>
      <c r="F10" s="558"/>
      <c r="G10" s="558"/>
      <c r="J10" s="557" t="s">
        <v>191</v>
      </c>
      <c r="K10" s="558"/>
      <c r="L10" s="558"/>
      <c r="M10" s="558"/>
      <c r="N10" s="558"/>
      <c r="O10" s="558"/>
      <c r="P10" s="558"/>
    </row>
    <row r="11" spans="1:16" ht="19.5" customHeight="1">
      <c r="A11" s="550"/>
      <c r="B11" s="552" t="s">
        <v>1</v>
      </c>
      <c r="C11" s="559" t="s">
        <v>2</v>
      </c>
      <c r="D11" s="559" t="s">
        <v>3</v>
      </c>
      <c r="E11" s="543" t="s">
        <v>9</v>
      </c>
      <c r="F11" s="543" t="s">
        <v>10</v>
      </c>
      <c r="G11" s="545" t="s">
        <v>11</v>
      </c>
      <c r="J11" s="550"/>
      <c r="K11" s="552" t="s">
        <v>1</v>
      </c>
      <c r="L11" s="559" t="s">
        <v>2</v>
      </c>
      <c r="M11" s="559" t="s">
        <v>3</v>
      </c>
      <c r="N11" s="543" t="s">
        <v>9</v>
      </c>
      <c r="O11" s="543" t="s">
        <v>10</v>
      </c>
      <c r="P11" s="545" t="s">
        <v>11</v>
      </c>
    </row>
    <row r="12" spans="1:16" ht="19.5" customHeight="1">
      <c r="A12" s="551"/>
      <c r="B12" s="553"/>
      <c r="C12" s="560"/>
      <c r="D12" s="560"/>
      <c r="E12" s="544"/>
      <c r="F12" s="544"/>
      <c r="G12" s="546"/>
      <c r="J12" s="551"/>
      <c r="K12" s="553"/>
      <c r="L12" s="560"/>
      <c r="M12" s="560"/>
      <c r="N12" s="544"/>
      <c r="O12" s="544"/>
      <c r="P12" s="546"/>
    </row>
    <row r="13" spans="1:16" ht="19.5" customHeight="1">
      <c r="A13" s="551"/>
      <c r="B13" s="553"/>
      <c r="C13" s="560"/>
      <c r="D13" s="560"/>
      <c r="E13" s="544"/>
      <c r="F13" s="544"/>
      <c r="G13" s="546"/>
      <c r="J13" s="551"/>
      <c r="K13" s="553"/>
      <c r="L13" s="560"/>
      <c r="M13" s="560"/>
      <c r="N13" s="544"/>
      <c r="O13" s="544"/>
      <c r="P13" s="546"/>
    </row>
    <row r="14" spans="1:16" ht="19.5" customHeight="1" thickBot="1">
      <c r="A14" s="551"/>
      <c r="B14" s="553"/>
      <c r="C14" s="560"/>
      <c r="D14" s="560"/>
      <c r="E14" s="544"/>
      <c r="F14" s="544"/>
      <c r="G14" s="546"/>
      <c r="J14" s="551"/>
      <c r="K14" s="553"/>
      <c r="L14" s="560"/>
      <c r="M14" s="560"/>
      <c r="N14" s="544"/>
      <c r="O14" s="544"/>
      <c r="P14" s="546"/>
    </row>
    <row r="15" spans="1:16" ht="21.75" customHeight="1">
      <c r="A15" s="43" t="s">
        <v>15</v>
      </c>
      <c r="B15" s="58" t="str">
        <f>Single!C7</f>
        <v>Tornai Tamás</v>
      </c>
      <c r="C15" s="59" t="str">
        <f>Single!D7</f>
        <v>HUN</v>
      </c>
      <c r="D15" s="60">
        <v>143</v>
      </c>
      <c r="E15" s="60">
        <f>Single!L7/6</f>
        <v>0</v>
      </c>
      <c r="F15" s="60">
        <f>Single!E7</f>
        <v>0</v>
      </c>
      <c r="G15" s="61">
        <f>SUM(D15:F15)</f>
        <v>143</v>
      </c>
      <c r="J15" s="31" t="s">
        <v>125</v>
      </c>
      <c r="K15" s="291" t="s">
        <v>250</v>
      </c>
      <c r="L15" s="75" t="s">
        <v>239</v>
      </c>
      <c r="M15" s="372">
        <v>214</v>
      </c>
      <c r="N15" s="372">
        <v>0</v>
      </c>
      <c r="O15" s="372">
        <v>3</v>
      </c>
      <c r="P15" s="373">
        <f>SUM(M15:O15)</f>
        <v>217</v>
      </c>
    </row>
    <row r="16" spans="1:16" ht="21.75" customHeight="1">
      <c r="A16" s="43" t="s">
        <v>16</v>
      </c>
      <c r="B16" s="289" t="str">
        <f>Single!C8</f>
        <v>Hegedűs Éva</v>
      </c>
      <c r="C16" s="290" t="str">
        <f>Single!D8</f>
        <v>HUN</v>
      </c>
      <c r="D16" s="374">
        <v>164</v>
      </c>
      <c r="E16" s="374">
        <f>Single!L8/6</f>
        <v>8</v>
      </c>
      <c r="F16" s="374">
        <f>Single!E8</f>
        <v>0</v>
      </c>
      <c r="G16" s="375">
        <f>SUM(D16:F16)</f>
        <v>172</v>
      </c>
      <c r="J16" s="31" t="s">
        <v>126</v>
      </c>
      <c r="K16" s="65" t="s">
        <v>243</v>
      </c>
      <c r="L16" s="63" t="s">
        <v>121</v>
      </c>
      <c r="M16" s="7">
        <v>192</v>
      </c>
      <c r="N16" s="7">
        <v>0</v>
      </c>
      <c r="O16" s="7">
        <v>0</v>
      </c>
      <c r="P16" s="365">
        <f>SUM(M16:O16)</f>
        <v>192</v>
      </c>
    </row>
    <row r="18" spans="2:5" ht="14.25">
      <c r="B18" s="53"/>
      <c r="C18" s="53"/>
      <c r="D18" s="53"/>
      <c r="E18" s="53"/>
    </row>
    <row r="19" spans="2:5" ht="15" thickBot="1">
      <c r="B19" s="53"/>
      <c r="C19" s="53"/>
      <c r="D19" s="53"/>
      <c r="E19" s="53"/>
    </row>
    <row r="20" spans="10:16" ht="48.75" customHeight="1">
      <c r="J20" s="547" t="s">
        <v>192</v>
      </c>
      <c r="K20" s="548"/>
      <c r="L20" s="549"/>
      <c r="M20" s="70"/>
      <c r="N20" s="70"/>
      <c r="O20" s="70"/>
      <c r="P20" s="70"/>
    </row>
    <row r="21" spans="10:16" ht="9.75" customHeight="1">
      <c r="J21" s="550"/>
      <c r="K21" s="552" t="s">
        <v>1</v>
      </c>
      <c r="L21" s="554" t="s">
        <v>2</v>
      </c>
      <c r="M21" s="542"/>
      <c r="N21" s="556"/>
      <c r="O21" s="556"/>
      <c r="P21" s="556"/>
    </row>
    <row r="22" spans="10:16" ht="9.75" customHeight="1">
      <c r="J22" s="551"/>
      <c r="K22" s="553"/>
      <c r="L22" s="555"/>
      <c r="M22" s="542"/>
      <c r="N22" s="556"/>
      <c r="O22" s="556"/>
      <c r="P22" s="556"/>
    </row>
    <row r="23" spans="10:16" ht="9.75" customHeight="1">
      <c r="J23" s="551"/>
      <c r="K23" s="553"/>
      <c r="L23" s="555"/>
      <c r="M23" s="542"/>
      <c r="N23" s="556"/>
      <c r="O23" s="556"/>
      <c r="P23" s="556"/>
    </row>
    <row r="24" spans="10:16" ht="9.75" customHeight="1" thickBot="1">
      <c r="J24" s="551"/>
      <c r="K24" s="553"/>
      <c r="L24" s="555"/>
      <c r="M24" s="542"/>
      <c r="N24" s="556"/>
      <c r="O24" s="556"/>
      <c r="P24" s="556"/>
    </row>
    <row r="25" spans="10:16" ht="21.75" customHeight="1">
      <c r="J25" s="71" t="s">
        <v>14</v>
      </c>
      <c r="K25" s="74" t="s">
        <v>115</v>
      </c>
      <c r="L25" s="218" t="s">
        <v>121</v>
      </c>
      <c r="M25" s="66"/>
      <c r="N25" s="66"/>
      <c r="O25" s="66"/>
      <c r="P25" s="67"/>
    </row>
    <row r="26" spans="10:16" ht="21.75" customHeight="1">
      <c r="J26" s="71" t="s">
        <v>15</v>
      </c>
      <c r="K26" s="62" t="s">
        <v>119</v>
      </c>
      <c r="L26" s="369" t="s">
        <v>121</v>
      </c>
      <c r="M26" s="68"/>
      <c r="N26" s="68"/>
      <c r="O26" s="68"/>
      <c r="P26" s="67"/>
    </row>
    <row r="27" spans="10:16" ht="21.75" customHeight="1">
      <c r="J27" s="72" t="s">
        <v>16</v>
      </c>
      <c r="K27" s="62" t="s">
        <v>250</v>
      </c>
      <c r="L27" s="366" t="s">
        <v>239</v>
      </c>
      <c r="M27" s="69"/>
      <c r="N27" s="69"/>
      <c r="O27" s="69"/>
      <c r="P27" s="69"/>
    </row>
    <row r="28" spans="10:16" ht="21.75" customHeight="1" thickBot="1">
      <c r="J28" s="73" t="s">
        <v>17</v>
      </c>
      <c r="K28" s="367" t="s">
        <v>243</v>
      </c>
      <c r="L28" s="368" t="s">
        <v>121</v>
      </c>
      <c r="M28" s="69"/>
      <c r="N28" s="69"/>
      <c r="O28" s="69"/>
      <c r="P28" s="69"/>
    </row>
    <row r="31" spans="10:14" ht="14.25">
      <c r="J31" s="53"/>
      <c r="K31" s="53"/>
      <c r="L31" s="53"/>
      <c r="M31" s="53"/>
      <c r="N31" s="53"/>
    </row>
    <row r="32" spans="10:14" ht="14.25">
      <c r="J32" s="53"/>
      <c r="K32" s="53"/>
      <c r="L32" s="53"/>
      <c r="M32" s="53"/>
      <c r="N32" s="53"/>
    </row>
    <row r="33" spans="10:14" ht="14.25">
      <c r="J33" s="53"/>
      <c r="K33" s="53"/>
      <c r="L33" s="53"/>
      <c r="M33" s="53"/>
      <c r="N33" s="53"/>
    </row>
    <row r="35" spans="8:11" ht="14.25">
      <c r="H35" s="53"/>
      <c r="I35" s="53"/>
      <c r="J35" s="53"/>
      <c r="K35" s="53"/>
    </row>
  </sheetData>
  <sheetProtection/>
  <mergeCells count="40">
    <mergeCell ref="J10:P10"/>
    <mergeCell ref="J11:J14"/>
    <mergeCell ref="K11:K14"/>
    <mergeCell ref="L11:L14"/>
    <mergeCell ref="M11:M14"/>
    <mergeCell ref="N11:N14"/>
    <mergeCell ref="O11:O14"/>
    <mergeCell ref="P11:P14"/>
    <mergeCell ref="J1:P1"/>
    <mergeCell ref="J2:J5"/>
    <mergeCell ref="K2:K5"/>
    <mergeCell ref="L2:L5"/>
    <mergeCell ref="M2:M5"/>
    <mergeCell ref="N2:N5"/>
    <mergeCell ref="O2:O5"/>
    <mergeCell ref="P2:P5"/>
    <mergeCell ref="N21:N24"/>
    <mergeCell ref="O21:O24"/>
    <mergeCell ref="P21:P24"/>
    <mergeCell ref="A1:G1"/>
    <mergeCell ref="A2:A5"/>
    <mergeCell ref="B2:B5"/>
    <mergeCell ref="C2:C5"/>
    <mergeCell ref="D2:D5"/>
    <mergeCell ref="E2:E5"/>
    <mergeCell ref="F2:F5"/>
    <mergeCell ref="G2:G5"/>
    <mergeCell ref="A10:G10"/>
    <mergeCell ref="A11:A14"/>
    <mergeCell ref="B11:B14"/>
    <mergeCell ref="C11:C14"/>
    <mergeCell ref="D11:D14"/>
    <mergeCell ref="M21:M24"/>
    <mergeCell ref="E11:E14"/>
    <mergeCell ref="F11:F14"/>
    <mergeCell ref="G11:G14"/>
    <mergeCell ref="J20:L20"/>
    <mergeCell ref="J21:J24"/>
    <mergeCell ref="K21:K24"/>
    <mergeCell ref="L21:L24"/>
  </mergeCells>
  <conditionalFormatting sqref="A6:A7 A15:A16 D6:D7 D15:D16">
    <cfRule type="cellIs" priority="19" dxfId="92" operator="between" stopIfTrue="1">
      <formula>200</formula>
      <formula>219</formula>
    </cfRule>
    <cfRule type="cellIs" priority="20" dxfId="93" operator="between" stopIfTrue="1">
      <formula>220</formula>
      <formula>249</formula>
    </cfRule>
    <cfRule type="cellIs" priority="21" dxfId="94" operator="between" stopIfTrue="1">
      <formula>250</formula>
      <formula>300</formula>
    </cfRule>
  </conditionalFormatting>
  <conditionalFormatting sqref="J15:J16 M15:M16">
    <cfRule type="cellIs" priority="7" dxfId="92" operator="between" stopIfTrue="1">
      <formula>200</formula>
      <formula>219</formula>
    </cfRule>
    <cfRule type="cellIs" priority="8" dxfId="93" operator="between" stopIfTrue="1">
      <formula>220</formula>
      <formula>249</formula>
    </cfRule>
    <cfRule type="cellIs" priority="9" dxfId="94" operator="between" stopIfTrue="1">
      <formula>250</formula>
      <formula>300</formula>
    </cfRule>
  </conditionalFormatting>
  <conditionalFormatting sqref="J6:J7 M6:M7">
    <cfRule type="cellIs" priority="10" dxfId="92" operator="between" stopIfTrue="1">
      <formula>200</formula>
      <formula>219</formula>
    </cfRule>
    <cfRule type="cellIs" priority="11" dxfId="93" operator="between" stopIfTrue="1">
      <formula>220</formula>
      <formula>249</formula>
    </cfRule>
    <cfRule type="cellIs" priority="12" dxfId="94" operator="between" stopIfTrue="1">
      <formula>250</formula>
      <formula>300</formula>
    </cfRule>
  </conditionalFormatting>
  <conditionalFormatting sqref="J25:J26 M25:M26">
    <cfRule type="cellIs" priority="1" dxfId="92" operator="between" stopIfTrue="1">
      <formula>200</formula>
      <formula>219</formula>
    </cfRule>
    <cfRule type="cellIs" priority="2" dxfId="93" operator="between" stopIfTrue="1">
      <formula>220</formula>
      <formula>249</formula>
    </cfRule>
    <cfRule type="cellIs" priority="3" dxfId="94" operator="between" stopIfTrue="1">
      <formula>250</formula>
      <formula>300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sheetPr>
  <dimension ref="A1:V93"/>
  <sheetViews>
    <sheetView zoomScale="82" zoomScaleNormal="82" zoomScalePageLayoutView="0" workbookViewId="0" topLeftCell="A1">
      <pane xSplit="1" topLeftCell="B1" activePane="topRight" state="frozen"/>
      <selection pane="topLeft" activeCell="A1" sqref="A1"/>
      <selection pane="topRight" activeCell="A2" sqref="A2:A5"/>
    </sheetView>
  </sheetViews>
  <sheetFormatPr defaultColWidth="9.140625" defaultRowHeight="15" customHeight="1"/>
  <cols>
    <col min="1" max="1" width="5.7109375" style="0" customWidth="1"/>
    <col min="2" max="2" width="6.7109375" style="0" customWidth="1"/>
    <col min="3" max="3" width="22.8515625" style="0" customWidth="1"/>
    <col min="4" max="4" width="8.140625" style="81" customWidth="1"/>
    <col min="5" max="5" width="7.421875" style="81" customWidth="1"/>
    <col min="6" max="18" width="9.7109375" style="0" customWidth="1"/>
    <col min="19" max="19" width="2.8515625" style="0" customWidth="1"/>
    <col min="21" max="21" width="16.57421875" style="0" customWidth="1"/>
  </cols>
  <sheetData>
    <row r="1" spans="1:18" s="50" customFormat="1" ht="30" customHeight="1">
      <c r="A1" s="524" t="s">
        <v>193</v>
      </c>
      <c r="B1" s="525"/>
      <c r="C1" s="525"/>
      <c r="D1" s="525"/>
      <c r="E1" s="525"/>
      <c r="F1" s="525"/>
      <c r="G1" s="525"/>
      <c r="H1" s="525"/>
      <c r="I1" s="525"/>
      <c r="J1" s="525"/>
      <c r="K1" s="525"/>
      <c r="L1" s="525"/>
      <c r="M1" s="525"/>
      <c r="N1" s="525"/>
      <c r="O1" s="525"/>
      <c r="P1" s="525"/>
      <c r="Q1" s="525"/>
      <c r="R1" s="526"/>
    </row>
    <row r="2" spans="1:18" ht="19.5" customHeight="1">
      <c r="A2" s="527"/>
      <c r="B2" s="530" t="s">
        <v>0</v>
      </c>
      <c r="C2" s="530" t="s">
        <v>1</v>
      </c>
      <c r="D2" s="530" t="s">
        <v>2</v>
      </c>
      <c r="E2" s="540" t="s">
        <v>10</v>
      </c>
      <c r="F2" s="530" t="s">
        <v>3</v>
      </c>
      <c r="G2" s="530" t="s">
        <v>4</v>
      </c>
      <c r="H2" s="530" t="s">
        <v>5</v>
      </c>
      <c r="I2" s="530" t="s">
        <v>6</v>
      </c>
      <c r="J2" s="530" t="s">
        <v>7</v>
      </c>
      <c r="K2" s="530" t="s">
        <v>8</v>
      </c>
      <c r="L2" s="540" t="s">
        <v>9</v>
      </c>
      <c r="M2" s="540" t="s">
        <v>127</v>
      </c>
      <c r="N2" s="534" t="s">
        <v>11</v>
      </c>
      <c r="O2" s="534" t="s">
        <v>12</v>
      </c>
      <c r="P2" s="534" t="s">
        <v>104</v>
      </c>
      <c r="Q2" s="534" t="s">
        <v>105</v>
      </c>
      <c r="R2" s="537" t="s">
        <v>13</v>
      </c>
    </row>
    <row r="3" spans="1:18" ht="19.5" customHeight="1">
      <c r="A3" s="528"/>
      <c r="B3" s="531"/>
      <c r="C3" s="531"/>
      <c r="D3" s="531"/>
      <c r="E3" s="541"/>
      <c r="F3" s="531"/>
      <c r="G3" s="531"/>
      <c r="H3" s="531"/>
      <c r="I3" s="531"/>
      <c r="J3" s="531"/>
      <c r="K3" s="531"/>
      <c r="L3" s="541"/>
      <c r="M3" s="541"/>
      <c r="N3" s="535"/>
      <c r="O3" s="535"/>
      <c r="P3" s="535"/>
      <c r="Q3" s="535"/>
      <c r="R3" s="538"/>
    </row>
    <row r="4" spans="1:18" ht="19.5" customHeight="1">
      <c r="A4" s="528"/>
      <c r="B4" s="531"/>
      <c r="C4" s="531"/>
      <c r="D4" s="531"/>
      <c r="E4" s="541"/>
      <c r="F4" s="531"/>
      <c r="G4" s="531"/>
      <c r="H4" s="531"/>
      <c r="I4" s="531"/>
      <c r="J4" s="531"/>
      <c r="K4" s="531"/>
      <c r="L4" s="541"/>
      <c r="M4" s="541"/>
      <c r="N4" s="535"/>
      <c r="O4" s="535"/>
      <c r="P4" s="535"/>
      <c r="Q4" s="535"/>
      <c r="R4" s="538"/>
    </row>
    <row r="5" spans="1:18" ht="19.5" customHeight="1" thickBot="1">
      <c r="A5" s="529"/>
      <c r="B5" s="531"/>
      <c r="C5" s="531"/>
      <c r="D5" s="531"/>
      <c r="E5" s="541"/>
      <c r="F5" s="531"/>
      <c r="G5" s="531"/>
      <c r="H5" s="531"/>
      <c r="I5" s="531"/>
      <c r="J5" s="531"/>
      <c r="K5" s="531"/>
      <c r="L5" s="541"/>
      <c r="M5" s="541"/>
      <c r="N5" s="535"/>
      <c r="O5" s="536"/>
      <c r="P5" s="536"/>
      <c r="Q5" s="536"/>
      <c r="R5" s="539"/>
    </row>
    <row r="6" spans="1:18" ht="18" customHeight="1">
      <c r="A6" s="567" t="s">
        <v>14</v>
      </c>
      <c r="B6" s="301">
        <v>2</v>
      </c>
      <c r="C6" s="387" t="s">
        <v>176</v>
      </c>
      <c r="D6" s="412" t="s">
        <v>156</v>
      </c>
      <c r="E6" s="413">
        <v>3</v>
      </c>
      <c r="F6" s="254">
        <v>217</v>
      </c>
      <c r="G6" s="254">
        <v>227</v>
      </c>
      <c r="H6" s="254">
        <v>235</v>
      </c>
      <c r="I6" s="254">
        <v>258</v>
      </c>
      <c r="J6" s="254">
        <v>221</v>
      </c>
      <c r="K6" s="254">
        <v>218</v>
      </c>
      <c r="L6" s="254"/>
      <c r="M6" s="254">
        <f aca="true" t="shared" si="0" ref="M6:M49">E6*6</f>
        <v>18</v>
      </c>
      <c r="N6" s="392">
        <f aca="true" t="shared" si="1" ref="N6:N37">SUM(F6:M6)</f>
        <v>1394</v>
      </c>
      <c r="O6" s="118">
        <f aca="true" t="shared" si="2" ref="O6:O37">AVERAGE(F6:K6)</f>
        <v>229.33333333333334</v>
      </c>
      <c r="P6" s="119">
        <f>SUM(F6:M7)</f>
        <v>2563</v>
      </c>
      <c r="Q6" s="490"/>
      <c r="R6" s="90">
        <f aca="true" t="shared" si="3" ref="R6:R37">SUM(F6:M6)</f>
        <v>1394</v>
      </c>
    </row>
    <row r="7" spans="1:21" ht="18" customHeight="1" thickBot="1">
      <c r="A7" s="568"/>
      <c r="B7" s="303">
        <v>2</v>
      </c>
      <c r="C7" s="414" t="s">
        <v>177</v>
      </c>
      <c r="D7" s="415" t="s">
        <v>156</v>
      </c>
      <c r="E7" s="314">
        <v>8</v>
      </c>
      <c r="F7" s="314">
        <v>196</v>
      </c>
      <c r="G7" s="314">
        <v>182</v>
      </c>
      <c r="H7" s="314">
        <v>160</v>
      </c>
      <c r="I7" s="314">
        <v>193</v>
      </c>
      <c r="J7" s="314">
        <v>208</v>
      </c>
      <c r="K7" s="314">
        <v>182</v>
      </c>
      <c r="L7" s="314"/>
      <c r="M7" s="314">
        <f t="shared" si="0"/>
        <v>48</v>
      </c>
      <c r="N7" s="491">
        <f t="shared" si="1"/>
        <v>1169</v>
      </c>
      <c r="O7" s="492">
        <f t="shared" si="2"/>
        <v>186.83333333333334</v>
      </c>
      <c r="P7" s="125">
        <f>SUM(F6:M7)</f>
        <v>2563</v>
      </c>
      <c r="Q7" s="126">
        <f>AVERAGE(F6:K7)</f>
        <v>208.08333333333334</v>
      </c>
      <c r="R7" s="117">
        <f t="shared" si="3"/>
        <v>1169</v>
      </c>
      <c r="U7" s="371"/>
    </row>
    <row r="8" spans="1:22" ht="18" customHeight="1">
      <c r="A8" s="567" t="s">
        <v>15</v>
      </c>
      <c r="B8" s="306">
        <v>1</v>
      </c>
      <c r="C8" s="307" t="s">
        <v>109</v>
      </c>
      <c r="D8" s="308" t="s">
        <v>121</v>
      </c>
      <c r="E8" s="308">
        <v>4</v>
      </c>
      <c r="F8" s="394">
        <v>169</v>
      </c>
      <c r="G8" s="394">
        <v>194</v>
      </c>
      <c r="H8" s="394">
        <v>198</v>
      </c>
      <c r="I8" s="394">
        <v>187</v>
      </c>
      <c r="J8" s="394">
        <v>172</v>
      </c>
      <c r="K8" s="394">
        <v>174</v>
      </c>
      <c r="L8" s="394"/>
      <c r="M8" s="394">
        <f t="shared" si="0"/>
        <v>24</v>
      </c>
      <c r="N8" s="396">
        <f t="shared" si="1"/>
        <v>1118</v>
      </c>
      <c r="O8" s="131">
        <f t="shared" si="2"/>
        <v>182.33333333333334</v>
      </c>
      <c r="P8" s="132">
        <f>SUM(F8:M9)</f>
        <v>2370</v>
      </c>
      <c r="Q8" s="123"/>
      <c r="R8" s="105">
        <f t="shared" si="3"/>
        <v>1118</v>
      </c>
      <c r="U8" s="371"/>
      <c r="V8" t="s">
        <v>224</v>
      </c>
    </row>
    <row r="9" spans="1:21" ht="18" customHeight="1" thickBot="1">
      <c r="A9" s="568"/>
      <c r="B9" s="303">
        <v>1</v>
      </c>
      <c r="C9" s="304" t="s">
        <v>108</v>
      </c>
      <c r="D9" s="305" t="s">
        <v>121</v>
      </c>
      <c r="E9" s="305"/>
      <c r="F9" s="314">
        <v>268</v>
      </c>
      <c r="G9" s="314">
        <v>190</v>
      </c>
      <c r="H9" s="314">
        <v>176</v>
      </c>
      <c r="I9" s="314">
        <v>233</v>
      </c>
      <c r="J9" s="314">
        <v>158</v>
      </c>
      <c r="K9" s="314">
        <v>227</v>
      </c>
      <c r="L9" s="314"/>
      <c r="M9" s="314">
        <f t="shared" si="0"/>
        <v>0</v>
      </c>
      <c r="N9" s="491">
        <f t="shared" si="1"/>
        <v>1252</v>
      </c>
      <c r="O9" s="492">
        <f t="shared" si="2"/>
        <v>208.66666666666666</v>
      </c>
      <c r="P9" s="125">
        <f>SUM(F8:M9)</f>
        <v>2370</v>
      </c>
      <c r="Q9" s="126">
        <f>AVERAGE(F8:K9)</f>
        <v>195.5</v>
      </c>
      <c r="R9" s="117">
        <f t="shared" si="3"/>
        <v>1252</v>
      </c>
      <c r="U9" s="371"/>
    </row>
    <row r="10" spans="1:21" ht="18" customHeight="1">
      <c r="A10" s="567" t="s">
        <v>16</v>
      </c>
      <c r="B10" s="301">
        <v>2</v>
      </c>
      <c r="C10" s="382" t="s">
        <v>180</v>
      </c>
      <c r="D10" s="416" t="s">
        <v>121</v>
      </c>
      <c r="E10" s="389">
        <v>3</v>
      </c>
      <c r="F10" s="254">
        <v>186</v>
      </c>
      <c r="G10" s="254">
        <v>183</v>
      </c>
      <c r="H10" s="254">
        <v>169</v>
      </c>
      <c r="I10" s="254">
        <v>200</v>
      </c>
      <c r="J10" s="254">
        <v>187</v>
      </c>
      <c r="K10" s="254">
        <v>178</v>
      </c>
      <c r="L10" s="254"/>
      <c r="M10" s="254">
        <f t="shared" si="0"/>
        <v>18</v>
      </c>
      <c r="N10" s="392">
        <f t="shared" si="1"/>
        <v>1121</v>
      </c>
      <c r="O10" s="118">
        <f t="shared" si="2"/>
        <v>183.83333333333334</v>
      </c>
      <c r="P10" s="119">
        <f>SUM(F10:M11)</f>
        <v>2363</v>
      </c>
      <c r="Q10" s="490"/>
      <c r="R10" s="90">
        <f t="shared" si="3"/>
        <v>1121</v>
      </c>
      <c r="U10" s="371"/>
    </row>
    <row r="11" spans="1:22" ht="18" customHeight="1" thickBot="1">
      <c r="A11" s="568"/>
      <c r="B11" s="303">
        <v>2</v>
      </c>
      <c r="C11" s="417" t="s">
        <v>115</v>
      </c>
      <c r="D11" s="305" t="s">
        <v>121</v>
      </c>
      <c r="E11" s="418">
        <v>3</v>
      </c>
      <c r="F11" s="314">
        <v>222</v>
      </c>
      <c r="G11" s="314">
        <v>180</v>
      </c>
      <c r="H11" s="314">
        <v>216</v>
      </c>
      <c r="I11" s="314">
        <v>189</v>
      </c>
      <c r="J11" s="314">
        <v>234</v>
      </c>
      <c r="K11" s="314">
        <v>183</v>
      </c>
      <c r="L11" s="314"/>
      <c r="M11" s="314">
        <f t="shared" si="0"/>
        <v>18</v>
      </c>
      <c r="N11" s="491">
        <f t="shared" si="1"/>
        <v>1242</v>
      </c>
      <c r="O11" s="492">
        <f t="shared" si="2"/>
        <v>204</v>
      </c>
      <c r="P11" s="125">
        <f>SUM(F10:M11)</f>
        <v>2363</v>
      </c>
      <c r="Q11" s="126">
        <f>AVERAGE(F10:K11)</f>
        <v>193.91666666666666</v>
      </c>
      <c r="R11" s="117">
        <f t="shared" si="3"/>
        <v>1242</v>
      </c>
      <c r="T11" s="53"/>
      <c r="U11" s="53"/>
      <c r="V11" s="53"/>
    </row>
    <row r="12" spans="1:18" ht="18" customHeight="1">
      <c r="A12" s="567" t="s">
        <v>17</v>
      </c>
      <c r="B12" s="301">
        <v>2</v>
      </c>
      <c r="C12" s="302" t="s">
        <v>243</v>
      </c>
      <c r="D12" s="412" t="s">
        <v>121</v>
      </c>
      <c r="E12" s="412"/>
      <c r="F12" s="254">
        <v>203</v>
      </c>
      <c r="G12" s="254">
        <v>189</v>
      </c>
      <c r="H12" s="254">
        <v>178</v>
      </c>
      <c r="I12" s="254">
        <v>183</v>
      </c>
      <c r="J12" s="254">
        <v>202</v>
      </c>
      <c r="K12" s="254">
        <v>186</v>
      </c>
      <c r="L12" s="254"/>
      <c r="M12" s="254">
        <f t="shared" si="0"/>
        <v>0</v>
      </c>
      <c r="N12" s="392">
        <f t="shared" si="1"/>
        <v>1141</v>
      </c>
      <c r="O12" s="118">
        <f t="shared" si="2"/>
        <v>190.16666666666666</v>
      </c>
      <c r="P12" s="119">
        <f>SUM(F12:M13)</f>
        <v>2347</v>
      </c>
      <c r="Q12" s="490"/>
      <c r="R12" s="90">
        <f t="shared" si="3"/>
        <v>1141</v>
      </c>
    </row>
    <row r="13" spans="1:18" ht="18" customHeight="1" thickBot="1">
      <c r="A13" s="568"/>
      <c r="B13" s="303">
        <v>2</v>
      </c>
      <c r="C13" s="304" t="s">
        <v>153</v>
      </c>
      <c r="D13" s="305" t="s">
        <v>121</v>
      </c>
      <c r="E13" s="305"/>
      <c r="F13" s="314">
        <v>171</v>
      </c>
      <c r="G13" s="314">
        <v>156</v>
      </c>
      <c r="H13" s="314">
        <v>181</v>
      </c>
      <c r="I13" s="314">
        <v>197</v>
      </c>
      <c r="J13" s="314">
        <v>199</v>
      </c>
      <c r="K13" s="314">
        <v>254</v>
      </c>
      <c r="L13" s="314">
        <v>48</v>
      </c>
      <c r="M13" s="314">
        <f t="shared" si="0"/>
        <v>0</v>
      </c>
      <c r="N13" s="491">
        <f t="shared" si="1"/>
        <v>1206</v>
      </c>
      <c r="O13" s="492">
        <f t="shared" si="2"/>
        <v>193</v>
      </c>
      <c r="P13" s="125">
        <f>SUM(F12:M13)</f>
        <v>2347</v>
      </c>
      <c r="Q13" s="126">
        <f>AVERAGE(F12:K13)</f>
        <v>191.58333333333334</v>
      </c>
      <c r="R13" s="117">
        <f t="shared" si="3"/>
        <v>1206</v>
      </c>
    </row>
    <row r="14" spans="1:18" ht="18" customHeight="1">
      <c r="A14" s="567" t="s">
        <v>18</v>
      </c>
      <c r="B14" s="277">
        <v>1</v>
      </c>
      <c r="C14" s="97" t="s">
        <v>234</v>
      </c>
      <c r="D14" s="398" t="s">
        <v>156</v>
      </c>
      <c r="E14" s="378"/>
      <c r="F14" s="94">
        <v>236</v>
      </c>
      <c r="G14" s="94">
        <v>212</v>
      </c>
      <c r="H14" s="94">
        <v>184</v>
      </c>
      <c r="I14" s="94">
        <v>196</v>
      </c>
      <c r="J14" s="94">
        <v>227</v>
      </c>
      <c r="K14" s="94">
        <v>173</v>
      </c>
      <c r="L14" s="94"/>
      <c r="M14" s="94">
        <f t="shared" si="0"/>
        <v>0</v>
      </c>
      <c r="N14" s="266">
        <f t="shared" si="1"/>
        <v>1228</v>
      </c>
      <c r="O14" s="131">
        <f t="shared" si="2"/>
        <v>204.66666666666666</v>
      </c>
      <c r="P14" s="132">
        <f>SUM(F14:M15)</f>
        <v>2322</v>
      </c>
      <c r="Q14" s="123"/>
      <c r="R14" s="105">
        <f t="shared" si="3"/>
        <v>1228</v>
      </c>
    </row>
    <row r="15" spans="1:18" ht="18" customHeight="1" thickBot="1">
      <c r="A15" s="568"/>
      <c r="B15" s="276">
        <v>1</v>
      </c>
      <c r="C15" s="97" t="s">
        <v>168</v>
      </c>
      <c r="D15" s="398" t="s">
        <v>156</v>
      </c>
      <c r="E15" s="95"/>
      <c r="F15" s="115">
        <v>195</v>
      </c>
      <c r="G15" s="115">
        <v>176</v>
      </c>
      <c r="H15" s="115">
        <v>186</v>
      </c>
      <c r="I15" s="115">
        <v>162</v>
      </c>
      <c r="J15" s="115">
        <v>160</v>
      </c>
      <c r="K15" s="115">
        <v>215</v>
      </c>
      <c r="L15" s="115"/>
      <c r="M15" s="115">
        <f t="shared" si="0"/>
        <v>0</v>
      </c>
      <c r="N15" s="493">
        <f t="shared" si="1"/>
        <v>1094</v>
      </c>
      <c r="O15" s="492">
        <f t="shared" si="2"/>
        <v>182.33333333333334</v>
      </c>
      <c r="P15" s="125">
        <f>SUM(F14:M15)</f>
        <v>2322</v>
      </c>
      <c r="Q15" s="126">
        <f>AVERAGE(F14:K15)</f>
        <v>193.5</v>
      </c>
      <c r="R15" s="117">
        <f t="shared" si="3"/>
        <v>1094</v>
      </c>
    </row>
    <row r="16" spans="1:18" ht="18" customHeight="1">
      <c r="A16" s="567" t="s">
        <v>19</v>
      </c>
      <c r="B16" s="275">
        <v>2</v>
      </c>
      <c r="C16" s="292" t="s">
        <v>248</v>
      </c>
      <c r="D16" s="377" t="s">
        <v>239</v>
      </c>
      <c r="E16" s="260">
        <v>2</v>
      </c>
      <c r="F16" s="494">
        <v>177</v>
      </c>
      <c r="G16" s="494">
        <v>221</v>
      </c>
      <c r="H16" s="494">
        <v>166</v>
      </c>
      <c r="I16" s="494">
        <v>189</v>
      </c>
      <c r="J16" s="494">
        <v>182</v>
      </c>
      <c r="K16" s="494">
        <v>129</v>
      </c>
      <c r="L16" s="89"/>
      <c r="M16" s="89">
        <f t="shared" si="0"/>
        <v>12</v>
      </c>
      <c r="N16" s="495">
        <f t="shared" si="1"/>
        <v>1076</v>
      </c>
      <c r="O16" s="118">
        <f t="shared" si="2"/>
        <v>177.33333333333334</v>
      </c>
      <c r="P16" s="119">
        <f>SUM(F16:M17)</f>
        <v>2318</v>
      </c>
      <c r="Q16" s="490"/>
      <c r="R16" s="90">
        <f t="shared" si="3"/>
        <v>1076</v>
      </c>
    </row>
    <row r="17" spans="1:18" ht="18" customHeight="1" thickBot="1">
      <c r="A17" s="569"/>
      <c r="B17" s="278">
        <v>2</v>
      </c>
      <c r="C17" s="409" t="s">
        <v>238</v>
      </c>
      <c r="D17" s="299" t="s">
        <v>239</v>
      </c>
      <c r="E17" s="410">
        <v>3</v>
      </c>
      <c r="F17" s="496">
        <v>226</v>
      </c>
      <c r="G17" s="496">
        <v>203</v>
      </c>
      <c r="H17" s="496">
        <v>165</v>
      </c>
      <c r="I17" s="496">
        <v>226</v>
      </c>
      <c r="J17" s="496">
        <v>203</v>
      </c>
      <c r="K17" s="496">
        <v>201</v>
      </c>
      <c r="L17" s="496"/>
      <c r="M17" s="103">
        <f t="shared" si="0"/>
        <v>18</v>
      </c>
      <c r="N17" s="497">
        <f t="shared" si="1"/>
        <v>1242</v>
      </c>
      <c r="O17" s="498">
        <f t="shared" si="2"/>
        <v>204</v>
      </c>
      <c r="P17" s="139">
        <f>SUM(F16:M17)</f>
        <v>2318</v>
      </c>
      <c r="Q17" s="140">
        <f>AVERAGE(F16:K17)</f>
        <v>190.66666666666666</v>
      </c>
      <c r="R17" s="104">
        <f t="shared" si="3"/>
        <v>1242</v>
      </c>
    </row>
    <row r="18" spans="1:18" ht="18" customHeight="1">
      <c r="A18" s="567" t="s">
        <v>20</v>
      </c>
      <c r="B18" s="275">
        <v>1</v>
      </c>
      <c r="C18" s="47" t="s">
        <v>114</v>
      </c>
      <c r="D18" s="377" t="s">
        <v>121</v>
      </c>
      <c r="E18" s="377">
        <v>6</v>
      </c>
      <c r="F18" s="89">
        <v>181</v>
      </c>
      <c r="G18" s="89">
        <v>185</v>
      </c>
      <c r="H18" s="89">
        <v>202</v>
      </c>
      <c r="I18" s="89">
        <v>215</v>
      </c>
      <c r="J18" s="89">
        <v>235</v>
      </c>
      <c r="K18" s="89">
        <v>190</v>
      </c>
      <c r="L18" s="89"/>
      <c r="M18" s="89">
        <f t="shared" si="0"/>
        <v>36</v>
      </c>
      <c r="N18" s="495">
        <f t="shared" si="1"/>
        <v>1244</v>
      </c>
      <c r="O18" s="118">
        <f t="shared" si="2"/>
        <v>201.33333333333334</v>
      </c>
      <c r="P18" s="119">
        <f>SUM(F18:M19)</f>
        <v>2312</v>
      </c>
      <c r="Q18" s="490"/>
      <c r="R18" s="90">
        <f t="shared" si="3"/>
        <v>1244</v>
      </c>
    </row>
    <row r="19" spans="1:18" ht="18" customHeight="1" thickBot="1">
      <c r="A19" s="568"/>
      <c r="B19" s="276">
        <v>1</v>
      </c>
      <c r="C19" s="45" t="s">
        <v>240</v>
      </c>
      <c r="D19" s="77" t="s">
        <v>121</v>
      </c>
      <c r="E19" s="77"/>
      <c r="F19" s="115">
        <v>169</v>
      </c>
      <c r="G19" s="115">
        <v>150</v>
      </c>
      <c r="H19" s="115">
        <v>187</v>
      </c>
      <c r="I19" s="115">
        <v>187</v>
      </c>
      <c r="J19" s="115">
        <v>188</v>
      </c>
      <c r="K19" s="115">
        <v>187</v>
      </c>
      <c r="L19" s="115"/>
      <c r="M19" s="115">
        <f t="shared" si="0"/>
        <v>0</v>
      </c>
      <c r="N19" s="493">
        <f t="shared" si="1"/>
        <v>1068</v>
      </c>
      <c r="O19" s="492">
        <f t="shared" si="2"/>
        <v>178</v>
      </c>
      <c r="P19" s="125">
        <f>SUM(F18:M19)</f>
        <v>2312</v>
      </c>
      <c r="Q19" s="126">
        <f>AVERAGE(F18:K19)</f>
        <v>189.66666666666666</v>
      </c>
      <c r="R19" s="117">
        <f t="shared" si="3"/>
        <v>1068</v>
      </c>
    </row>
    <row r="20" spans="1:18" ht="18" customHeight="1">
      <c r="A20" s="569" t="s">
        <v>21</v>
      </c>
      <c r="B20" s="277">
        <v>1</v>
      </c>
      <c r="C20" s="363" t="s">
        <v>245</v>
      </c>
      <c r="D20" s="217" t="s">
        <v>156</v>
      </c>
      <c r="E20" s="359">
        <v>5</v>
      </c>
      <c r="F20" s="499">
        <v>181</v>
      </c>
      <c r="G20" s="499">
        <v>172</v>
      </c>
      <c r="H20" s="499">
        <v>144</v>
      </c>
      <c r="I20" s="499">
        <v>190</v>
      </c>
      <c r="J20" s="499">
        <v>169</v>
      </c>
      <c r="K20" s="499">
        <v>190</v>
      </c>
      <c r="L20" s="499"/>
      <c r="M20" s="94">
        <f t="shared" si="0"/>
        <v>30</v>
      </c>
      <c r="N20" s="266">
        <f t="shared" si="1"/>
        <v>1076</v>
      </c>
      <c r="O20" s="131">
        <f t="shared" si="2"/>
        <v>174.33333333333334</v>
      </c>
      <c r="P20" s="132">
        <f>SUM(F20:M21)</f>
        <v>2232</v>
      </c>
      <c r="Q20" s="123"/>
      <c r="R20" s="105">
        <f t="shared" si="3"/>
        <v>1076</v>
      </c>
    </row>
    <row r="21" spans="1:18" ht="18" customHeight="1" thickBot="1">
      <c r="A21" s="568"/>
      <c r="B21" s="276">
        <v>1</v>
      </c>
      <c r="C21" s="283" t="s">
        <v>175</v>
      </c>
      <c r="D21" s="76" t="s">
        <v>156</v>
      </c>
      <c r="E21" s="282">
        <v>8</v>
      </c>
      <c r="F21" s="500">
        <v>159</v>
      </c>
      <c r="G21" s="500">
        <v>190</v>
      </c>
      <c r="H21" s="500">
        <v>176</v>
      </c>
      <c r="I21" s="500">
        <v>214</v>
      </c>
      <c r="J21" s="500">
        <v>212</v>
      </c>
      <c r="K21" s="500">
        <v>157</v>
      </c>
      <c r="L21" s="500"/>
      <c r="M21" s="115">
        <f t="shared" si="0"/>
        <v>48</v>
      </c>
      <c r="N21" s="493">
        <f t="shared" si="1"/>
        <v>1156</v>
      </c>
      <c r="O21" s="492">
        <f t="shared" si="2"/>
        <v>184.66666666666666</v>
      </c>
      <c r="P21" s="125">
        <f>SUM(F20:M21)</f>
        <v>2232</v>
      </c>
      <c r="Q21" s="126">
        <f>AVERAGE(F20:K21)</f>
        <v>179.5</v>
      </c>
      <c r="R21" s="117">
        <f t="shared" si="3"/>
        <v>1156</v>
      </c>
    </row>
    <row r="22" spans="1:18" ht="18" customHeight="1">
      <c r="A22" s="567" t="s">
        <v>22</v>
      </c>
      <c r="B22" s="275">
        <v>3</v>
      </c>
      <c r="C22" s="292" t="s">
        <v>229</v>
      </c>
      <c r="D22" s="377" t="s">
        <v>121</v>
      </c>
      <c r="E22" s="89">
        <v>3</v>
      </c>
      <c r="F22" s="89">
        <v>178</v>
      </c>
      <c r="G22" s="89">
        <v>157</v>
      </c>
      <c r="H22" s="89">
        <v>159</v>
      </c>
      <c r="I22" s="89">
        <v>171</v>
      </c>
      <c r="J22" s="89">
        <v>147</v>
      </c>
      <c r="K22" s="89">
        <v>188</v>
      </c>
      <c r="L22" s="89"/>
      <c r="M22" s="89">
        <f t="shared" si="0"/>
        <v>18</v>
      </c>
      <c r="N22" s="495">
        <f t="shared" si="1"/>
        <v>1018</v>
      </c>
      <c r="O22" s="131">
        <f t="shared" si="2"/>
        <v>166.66666666666666</v>
      </c>
      <c r="P22" s="132">
        <f>SUM(F22:M23)</f>
        <v>2218</v>
      </c>
      <c r="Q22" s="123"/>
      <c r="R22" s="105">
        <f t="shared" si="3"/>
        <v>1018</v>
      </c>
    </row>
    <row r="23" spans="1:18" ht="18" customHeight="1" thickBot="1">
      <c r="A23" s="568"/>
      <c r="B23" s="276">
        <v>3</v>
      </c>
      <c r="C23" s="283" t="s">
        <v>244</v>
      </c>
      <c r="D23" s="76" t="s">
        <v>121</v>
      </c>
      <c r="E23" s="501"/>
      <c r="F23" s="115">
        <v>192</v>
      </c>
      <c r="G23" s="115">
        <v>158</v>
      </c>
      <c r="H23" s="115">
        <v>169</v>
      </c>
      <c r="I23" s="115">
        <v>192</v>
      </c>
      <c r="J23" s="115">
        <v>184</v>
      </c>
      <c r="K23" s="115">
        <v>257</v>
      </c>
      <c r="L23" s="115">
        <v>48</v>
      </c>
      <c r="M23" s="115">
        <f t="shared" si="0"/>
        <v>0</v>
      </c>
      <c r="N23" s="493">
        <f t="shared" si="1"/>
        <v>1200</v>
      </c>
      <c r="O23" s="492">
        <f t="shared" si="2"/>
        <v>192</v>
      </c>
      <c r="P23" s="125">
        <f>SUM(F22:M23)</f>
        <v>2218</v>
      </c>
      <c r="Q23" s="126">
        <f>AVERAGE(F22:K23)</f>
        <v>179.33333333333334</v>
      </c>
      <c r="R23" s="117">
        <f t="shared" si="3"/>
        <v>1200</v>
      </c>
    </row>
    <row r="24" spans="1:18" ht="18" customHeight="1">
      <c r="A24" s="567" t="s">
        <v>23</v>
      </c>
      <c r="B24" s="275">
        <v>3</v>
      </c>
      <c r="C24" s="292" t="s">
        <v>113</v>
      </c>
      <c r="D24" s="78" t="s">
        <v>121</v>
      </c>
      <c r="E24" s="281">
        <v>2</v>
      </c>
      <c r="F24" s="89">
        <v>174</v>
      </c>
      <c r="G24" s="89">
        <v>148</v>
      </c>
      <c r="H24" s="89">
        <v>186</v>
      </c>
      <c r="I24" s="89">
        <v>208</v>
      </c>
      <c r="J24" s="89">
        <v>157</v>
      </c>
      <c r="K24" s="89">
        <v>207</v>
      </c>
      <c r="L24" s="502"/>
      <c r="M24" s="89">
        <f t="shared" si="0"/>
        <v>12</v>
      </c>
      <c r="N24" s="495">
        <f t="shared" si="1"/>
        <v>1092</v>
      </c>
      <c r="O24" s="118">
        <f t="shared" si="2"/>
        <v>180</v>
      </c>
      <c r="P24" s="119">
        <f>SUM(F24:M25)</f>
        <v>2192</v>
      </c>
      <c r="Q24" s="490"/>
      <c r="R24" s="90">
        <f t="shared" si="3"/>
        <v>1092</v>
      </c>
    </row>
    <row r="25" spans="1:18" ht="18" customHeight="1" thickBot="1">
      <c r="A25" s="568"/>
      <c r="B25" s="276">
        <v>3</v>
      </c>
      <c r="C25" s="362" t="s">
        <v>119</v>
      </c>
      <c r="D25" s="76" t="s">
        <v>121</v>
      </c>
      <c r="E25" s="115"/>
      <c r="F25" s="115">
        <v>173</v>
      </c>
      <c r="G25" s="115">
        <v>175</v>
      </c>
      <c r="H25" s="115">
        <v>151</v>
      </c>
      <c r="I25" s="115">
        <v>212</v>
      </c>
      <c r="J25" s="115">
        <v>188</v>
      </c>
      <c r="K25" s="115">
        <v>153</v>
      </c>
      <c r="L25" s="503">
        <v>48</v>
      </c>
      <c r="M25" s="115">
        <f t="shared" si="0"/>
        <v>0</v>
      </c>
      <c r="N25" s="493">
        <f t="shared" si="1"/>
        <v>1100</v>
      </c>
      <c r="O25" s="492">
        <f t="shared" si="2"/>
        <v>175.33333333333334</v>
      </c>
      <c r="P25" s="125">
        <f>SUM(F24:M25)</f>
        <v>2192</v>
      </c>
      <c r="Q25" s="126">
        <f>AVERAGE(F24:K25)</f>
        <v>177.66666666666666</v>
      </c>
      <c r="R25" s="117">
        <f t="shared" si="3"/>
        <v>1100</v>
      </c>
    </row>
    <row r="26" spans="1:18" ht="18" customHeight="1">
      <c r="A26" s="567" t="s">
        <v>24</v>
      </c>
      <c r="B26" s="275">
        <v>1</v>
      </c>
      <c r="C26" s="408" t="s">
        <v>231</v>
      </c>
      <c r="D26" s="378" t="s">
        <v>249</v>
      </c>
      <c r="E26" s="378">
        <v>3</v>
      </c>
      <c r="F26" s="89">
        <v>177</v>
      </c>
      <c r="G26" s="89">
        <v>161</v>
      </c>
      <c r="H26" s="89">
        <v>179</v>
      </c>
      <c r="I26" s="89">
        <v>171</v>
      </c>
      <c r="J26" s="89">
        <v>156</v>
      </c>
      <c r="K26" s="89">
        <v>162</v>
      </c>
      <c r="L26" s="89"/>
      <c r="M26" s="89">
        <f t="shared" si="0"/>
        <v>18</v>
      </c>
      <c r="N26" s="89">
        <f t="shared" si="1"/>
        <v>1024</v>
      </c>
      <c r="O26" s="118">
        <f t="shared" si="2"/>
        <v>167.66666666666666</v>
      </c>
      <c r="P26" s="119">
        <f>SUM(F26:M27)</f>
        <v>2159</v>
      </c>
      <c r="Q26" s="490"/>
      <c r="R26" s="90">
        <f t="shared" si="3"/>
        <v>1024</v>
      </c>
    </row>
    <row r="27" spans="1:18" ht="18" customHeight="1" thickBot="1">
      <c r="A27" s="568"/>
      <c r="B27" s="276">
        <v>1</v>
      </c>
      <c r="C27" s="82" t="s">
        <v>232</v>
      </c>
      <c r="D27" s="77" t="s">
        <v>249</v>
      </c>
      <c r="E27" s="77">
        <v>3</v>
      </c>
      <c r="F27" s="115">
        <v>165</v>
      </c>
      <c r="G27" s="115">
        <v>176</v>
      </c>
      <c r="H27" s="115">
        <v>212</v>
      </c>
      <c r="I27" s="115">
        <v>208</v>
      </c>
      <c r="J27" s="115">
        <v>135</v>
      </c>
      <c r="K27" s="115">
        <v>173</v>
      </c>
      <c r="L27" s="115">
        <v>48</v>
      </c>
      <c r="M27" s="115">
        <f t="shared" si="0"/>
        <v>18</v>
      </c>
      <c r="N27" s="115">
        <f t="shared" si="1"/>
        <v>1135</v>
      </c>
      <c r="O27" s="492">
        <f t="shared" si="2"/>
        <v>178.16666666666666</v>
      </c>
      <c r="P27" s="125">
        <f>SUM(F26:M27)</f>
        <v>2159</v>
      </c>
      <c r="Q27" s="126">
        <f>AVERAGE(F26:K27)</f>
        <v>172.91666666666666</v>
      </c>
      <c r="R27" s="117">
        <f t="shared" si="3"/>
        <v>1135</v>
      </c>
    </row>
    <row r="28" spans="1:18" ht="18" customHeight="1">
      <c r="A28" s="567" t="s">
        <v>25</v>
      </c>
      <c r="B28" s="275">
        <v>3</v>
      </c>
      <c r="C28" s="361" t="s">
        <v>110</v>
      </c>
      <c r="D28" s="217" t="s">
        <v>121</v>
      </c>
      <c r="E28" s="102"/>
      <c r="F28" s="89">
        <v>169</v>
      </c>
      <c r="G28" s="89">
        <v>185</v>
      </c>
      <c r="H28" s="89">
        <v>167</v>
      </c>
      <c r="I28" s="89">
        <v>172</v>
      </c>
      <c r="J28" s="89">
        <v>153</v>
      </c>
      <c r="K28" s="89">
        <v>171</v>
      </c>
      <c r="L28" s="89"/>
      <c r="M28" s="89">
        <f t="shared" si="0"/>
        <v>0</v>
      </c>
      <c r="N28" s="89">
        <f t="shared" si="1"/>
        <v>1017</v>
      </c>
      <c r="O28" s="118">
        <f t="shared" si="2"/>
        <v>169.5</v>
      </c>
      <c r="P28" s="119">
        <f>SUM(F28:M29)</f>
        <v>2152</v>
      </c>
      <c r="Q28" s="490"/>
      <c r="R28" s="90">
        <f t="shared" si="3"/>
        <v>1017</v>
      </c>
    </row>
    <row r="29" spans="1:18" ht="18" customHeight="1" thickBot="1">
      <c r="A29" s="568"/>
      <c r="B29" s="276">
        <v>3</v>
      </c>
      <c r="C29" s="362" t="s">
        <v>241</v>
      </c>
      <c r="D29" s="77" t="s">
        <v>121</v>
      </c>
      <c r="E29" s="364">
        <v>2</v>
      </c>
      <c r="F29" s="115">
        <v>195</v>
      </c>
      <c r="G29" s="115">
        <v>159</v>
      </c>
      <c r="H29" s="115">
        <v>167</v>
      </c>
      <c r="I29" s="115">
        <v>181</v>
      </c>
      <c r="J29" s="115">
        <v>211</v>
      </c>
      <c r="K29" s="115">
        <v>210</v>
      </c>
      <c r="L29" s="115"/>
      <c r="M29" s="115">
        <f t="shared" si="0"/>
        <v>12</v>
      </c>
      <c r="N29" s="115">
        <f t="shared" si="1"/>
        <v>1135</v>
      </c>
      <c r="O29" s="492">
        <f t="shared" si="2"/>
        <v>187.16666666666666</v>
      </c>
      <c r="P29" s="125">
        <f>SUM(F28:M29)</f>
        <v>2152</v>
      </c>
      <c r="Q29" s="126">
        <f>AVERAGE(F28:K29)</f>
        <v>178.33333333333334</v>
      </c>
      <c r="R29" s="117">
        <f t="shared" si="3"/>
        <v>1135</v>
      </c>
    </row>
    <row r="30" spans="1:18" ht="18" customHeight="1">
      <c r="A30" s="567" t="s">
        <v>26</v>
      </c>
      <c r="B30" s="275">
        <v>2</v>
      </c>
      <c r="C30" s="361" t="s">
        <v>233</v>
      </c>
      <c r="D30" s="376" t="s">
        <v>122</v>
      </c>
      <c r="E30" s="94">
        <v>8</v>
      </c>
      <c r="F30" s="89">
        <v>165</v>
      </c>
      <c r="G30" s="89">
        <v>155</v>
      </c>
      <c r="H30" s="89">
        <v>167</v>
      </c>
      <c r="I30" s="89">
        <v>135</v>
      </c>
      <c r="J30" s="89">
        <v>157</v>
      </c>
      <c r="K30" s="89">
        <v>151</v>
      </c>
      <c r="L30" s="89"/>
      <c r="M30" s="89">
        <f t="shared" si="0"/>
        <v>48</v>
      </c>
      <c r="N30" s="89">
        <f t="shared" si="1"/>
        <v>978</v>
      </c>
      <c r="O30" s="118">
        <f t="shared" si="2"/>
        <v>155</v>
      </c>
      <c r="P30" s="119">
        <f>SUM(F30:M31)</f>
        <v>2145</v>
      </c>
      <c r="Q30" s="490"/>
      <c r="R30" s="90">
        <f t="shared" si="3"/>
        <v>978</v>
      </c>
    </row>
    <row r="31" spans="1:18" ht="18" customHeight="1" thickBot="1">
      <c r="A31" s="568"/>
      <c r="B31" s="276">
        <v>2</v>
      </c>
      <c r="C31" s="362" t="s">
        <v>174</v>
      </c>
      <c r="D31" s="76" t="s">
        <v>122</v>
      </c>
      <c r="E31" s="282">
        <v>6</v>
      </c>
      <c r="F31" s="115">
        <v>126</v>
      </c>
      <c r="G31" s="115">
        <v>213</v>
      </c>
      <c r="H31" s="115">
        <v>174</v>
      </c>
      <c r="I31" s="115">
        <v>222</v>
      </c>
      <c r="J31" s="115">
        <v>200</v>
      </c>
      <c r="K31" s="115">
        <v>196</v>
      </c>
      <c r="L31" s="115"/>
      <c r="M31" s="115">
        <f t="shared" si="0"/>
        <v>36</v>
      </c>
      <c r="N31" s="115">
        <f t="shared" si="1"/>
        <v>1167</v>
      </c>
      <c r="O31" s="492">
        <f t="shared" si="2"/>
        <v>188.5</v>
      </c>
      <c r="P31" s="125">
        <f>SUM(F30:M31)</f>
        <v>2145</v>
      </c>
      <c r="Q31" s="126">
        <f>AVERAGE(F30:K31)</f>
        <v>171.75</v>
      </c>
      <c r="R31" s="117">
        <f t="shared" si="3"/>
        <v>1167</v>
      </c>
    </row>
    <row r="32" spans="1:18" ht="18" customHeight="1">
      <c r="A32" s="567" t="s">
        <v>27</v>
      </c>
      <c r="B32" s="275">
        <v>2</v>
      </c>
      <c r="C32" s="363" t="s">
        <v>161</v>
      </c>
      <c r="D32" s="217" t="s">
        <v>121</v>
      </c>
      <c r="E32" s="102">
        <v>3</v>
      </c>
      <c r="F32" s="94">
        <v>167</v>
      </c>
      <c r="G32" s="89">
        <v>145</v>
      </c>
      <c r="H32" s="89">
        <v>163</v>
      </c>
      <c r="I32" s="89">
        <v>154</v>
      </c>
      <c r="J32" s="89">
        <v>150</v>
      </c>
      <c r="K32" s="89">
        <v>200</v>
      </c>
      <c r="L32" s="89"/>
      <c r="M32" s="89">
        <f t="shared" si="0"/>
        <v>18</v>
      </c>
      <c r="N32" s="89">
        <f t="shared" si="1"/>
        <v>997</v>
      </c>
      <c r="O32" s="118">
        <f t="shared" si="2"/>
        <v>163.16666666666666</v>
      </c>
      <c r="P32" s="119">
        <f>SUM(F32:M33)</f>
        <v>2098</v>
      </c>
      <c r="Q32" s="490"/>
      <c r="R32" s="90">
        <f t="shared" si="3"/>
        <v>997</v>
      </c>
    </row>
    <row r="33" spans="1:18" ht="18" customHeight="1" thickBot="1">
      <c r="A33" s="568"/>
      <c r="B33" s="276">
        <v>2</v>
      </c>
      <c r="C33" s="362" t="s">
        <v>247</v>
      </c>
      <c r="D33" s="76" t="s">
        <v>121</v>
      </c>
      <c r="E33" s="364">
        <v>6</v>
      </c>
      <c r="F33" s="115">
        <v>176</v>
      </c>
      <c r="G33" s="115">
        <v>154</v>
      </c>
      <c r="H33" s="115">
        <v>186</v>
      </c>
      <c r="I33" s="115">
        <v>165</v>
      </c>
      <c r="J33" s="115">
        <v>182</v>
      </c>
      <c r="K33" s="115">
        <v>202</v>
      </c>
      <c r="L33" s="115"/>
      <c r="M33" s="115">
        <f t="shared" si="0"/>
        <v>36</v>
      </c>
      <c r="N33" s="115">
        <f t="shared" si="1"/>
        <v>1101</v>
      </c>
      <c r="O33" s="492">
        <f t="shared" si="2"/>
        <v>177.5</v>
      </c>
      <c r="P33" s="125">
        <f>SUM(F32:M33)</f>
        <v>2098</v>
      </c>
      <c r="Q33" s="126">
        <f>AVERAGE(F32:K33)</f>
        <v>170.33333333333334</v>
      </c>
      <c r="R33" s="117">
        <f t="shared" si="3"/>
        <v>1101</v>
      </c>
    </row>
    <row r="34" spans="1:18" ht="18" customHeight="1">
      <c r="A34" s="567" t="s">
        <v>28</v>
      </c>
      <c r="B34" s="275">
        <v>3</v>
      </c>
      <c r="C34" s="361" t="s">
        <v>242</v>
      </c>
      <c r="D34" s="217" t="s">
        <v>121</v>
      </c>
      <c r="E34" s="102"/>
      <c r="F34" s="89">
        <v>141</v>
      </c>
      <c r="G34" s="89">
        <v>189</v>
      </c>
      <c r="H34" s="89">
        <v>156</v>
      </c>
      <c r="I34" s="89">
        <v>178</v>
      </c>
      <c r="J34" s="89">
        <v>168</v>
      </c>
      <c r="K34" s="89">
        <v>175</v>
      </c>
      <c r="L34" s="89"/>
      <c r="M34" s="89">
        <f t="shared" si="0"/>
        <v>0</v>
      </c>
      <c r="N34" s="89">
        <f t="shared" si="1"/>
        <v>1007</v>
      </c>
      <c r="O34" s="118">
        <f t="shared" si="2"/>
        <v>167.83333333333334</v>
      </c>
      <c r="P34" s="119">
        <f>SUM(F34:M35)</f>
        <v>2095</v>
      </c>
      <c r="Q34" s="490"/>
      <c r="R34" s="90">
        <f t="shared" si="3"/>
        <v>1007</v>
      </c>
    </row>
    <row r="35" spans="1:18" ht="18" customHeight="1" thickBot="1">
      <c r="A35" s="568"/>
      <c r="B35" s="276"/>
      <c r="C35" s="45" t="s">
        <v>151</v>
      </c>
      <c r="D35" s="77"/>
      <c r="E35" s="77"/>
      <c r="F35" s="115">
        <v>197</v>
      </c>
      <c r="G35" s="115">
        <v>129</v>
      </c>
      <c r="H35" s="115">
        <v>204</v>
      </c>
      <c r="I35" s="115">
        <v>161</v>
      </c>
      <c r="J35" s="115">
        <v>204</v>
      </c>
      <c r="K35" s="115">
        <v>193</v>
      </c>
      <c r="L35" s="115"/>
      <c r="M35" s="115">
        <f t="shared" si="0"/>
        <v>0</v>
      </c>
      <c r="N35" s="115">
        <f t="shared" si="1"/>
        <v>1088</v>
      </c>
      <c r="O35" s="492">
        <f t="shared" si="2"/>
        <v>181.33333333333334</v>
      </c>
      <c r="P35" s="125">
        <f>SUM(F34:M35)</f>
        <v>2095</v>
      </c>
      <c r="Q35" s="126">
        <f>AVERAGE(F34:K35)</f>
        <v>174.58333333333334</v>
      </c>
      <c r="R35" s="117">
        <f t="shared" si="3"/>
        <v>1088</v>
      </c>
    </row>
    <row r="36" spans="1:18" ht="18" customHeight="1">
      <c r="A36" s="567" t="s">
        <v>29</v>
      </c>
      <c r="B36" s="275">
        <v>2</v>
      </c>
      <c r="C36" s="407" t="s">
        <v>163</v>
      </c>
      <c r="D36" s="78" t="s">
        <v>122</v>
      </c>
      <c r="E36" s="260">
        <v>8</v>
      </c>
      <c r="F36" s="89">
        <v>133</v>
      </c>
      <c r="G36" s="89">
        <v>159</v>
      </c>
      <c r="H36" s="89">
        <v>204</v>
      </c>
      <c r="I36" s="89">
        <v>171</v>
      </c>
      <c r="J36" s="89">
        <v>180</v>
      </c>
      <c r="K36" s="89">
        <v>182</v>
      </c>
      <c r="L36" s="89"/>
      <c r="M36" s="89">
        <f t="shared" si="0"/>
        <v>48</v>
      </c>
      <c r="N36" s="89">
        <f t="shared" si="1"/>
        <v>1077</v>
      </c>
      <c r="O36" s="118">
        <f t="shared" si="2"/>
        <v>171.5</v>
      </c>
      <c r="P36" s="119">
        <f>SUM(F36:M37)</f>
        <v>2091</v>
      </c>
      <c r="Q36" s="490"/>
      <c r="R36" s="90">
        <f t="shared" si="3"/>
        <v>1077</v>
      </c>
    </row>
    <row r="37" spans="1:18" ht="18" customHeight="1" thickBot="1">
      <c r="A37" s="568"/>
      <c r="B37" s="276">
        <v>2</v>
      </c>
      <c r="C37" s="362" t="s">
        <v>164</v>
      </c>
      <c r="D37" s="76" t="s">
        <v>122</v>
      </c>
      <c r="E37" s="282">
        <v>8</v>
      </c>
      <c r="F37" s="115">
        <v>174</v>
      </c>
      <c r="G37" s="115">
        <v>168</v>
      </c>
      <c r="H37" s="115">
        <v>157</v>
      </c>
      <c r="I37" s="115">
        <v>131</v>
      </c>
      <c r="J37" s="115">
        <v>141</v>
      </c>
      <c r="K37" s="115">
        <v>147</v>
      </c>
      <c r="L37" s="115">
        <v>48</v>
      </c>
      <c r="M37" s="115">
        <f t="shared" si="0"/>
        <v>48</v>
      </c>
      <c r="N37" s="115">
        <f t="shared" si="1"/>
        <v>1014</v>
      </c>
      <c r="O37" s="492">
        <f t="shared" si="2"/>
        <v>153</v>
      </c>
      <c r="P37" s="125">
        <f>SUM(F36:M37)</f>
        <v>2091</v>
      </c>
      <c r="Q37" s="126">
        <f>AVERAGE(F36:K37)</f>
        <v>162.25</v>
      </c>
      <c r="R37" s="117">
        <f t="shared" si="3"/>
        <v>1014</v>
      </c>
    </row>
    <row r="38" spans="1:18" ht="18" customHeight="1">
      <c r="A38" s="567" t="s">
        <v>30</v>
      </c>
      <c r="B38" s="279">
        <v>3</v>
      </c>
      <c r="C38" s="361" t="s">
        <v>235</v>
      </c>
      <c r="D38" s="217" t="s">
        <v>121</v>
      </c>
      <c r="E38" s="504"/>
      <c r="F38" s="89">
        <v>160</v>
      </c>
      <c r="G38" s="89">
        <v>180</v>
      </c>
      <c r="H38" s="89">
        <v>176</v>
      </c>
      <c r="I38" s="89">
        <v>168</v>
      </c>
      <c r="J38" s="89">
        <v>127</v>
      </c>
      <c r="K38" s="89">
        <v>163</v>
      </c>
      <c r="L38" s="505">
        <v>48</v>
      </c>
      <c r="M38" s="89">
        <f t="shared" si="0"/>
        <v>0</v>
      </c>
      <c r="N38" s="89">
        <f aca="true" t="shared" si="4" ref="N38:N61">SUM(F38:M38)</f>
        <v>1022</v>
      </c>
      <c r="O38" s="262">
        <f aca="true" t="shared" si="5" ref="O38:O61">AVERAGE(F38:K38)</f>
        <v>162.33333333333334</v>
      </c>
      <c r="P38" s="506">
        <f>SUM(F38:M39)</f>
        <v>2077</v>
      </c>
      <c r="Q38" s="507"/>
      <c r="R38" s="512">
        <f aca="true" t="shared" si="6" ref="R38:R61">SUM(F38:M38)</f>
        <v>1022</v>
      </c>
    </row>
    <row r="39" spans="1:18" ht="18" customHeight="1" thickBot="1">
      <c r="A39" s="568"/>
      <c r="B39" s="280">
        <v>3</v>
      </c>
      <c r="C39" s="362" t="s">
        <v>227</v>
      </c>
      <c r="D39" s="76" t="s">
        <v>121</v>
      </c>
      <c r="E39" s="508"/>
      <c r="F39" s="115">
        <v>152</v>
      </c>
      <c r="G39" s="115">
        <v>154</v>
      </c>
      <c r="H39" s="115">
        <v>168</v>
      </c>
      <c r="I39" s="115">
        <v>201</v>
      </c>
      <c r="J39" s="115">
        <v>189</v>
      </c>
      <c r="K39" s="115">
        <v>191</v>
      </c>
      <c r="L39" s="509"/>
      <c r="M39" s="115">
        <f t="shared" si="0"/>
        <v>0</v>
      </c>
      <c r="N39" s="115">
        <f t="shared" si="4"/>
        <v>1055</v>
      </c>
      <c r="O39" s="510">
        <f t="shared" si="5"/>
        <v>175.83333333333334</v>
      </c>
      <c r="P39" s="488">
        <f>SUM(F38:M39)</f>
        <v>2077</v>
      </c>
      <c r="Q39" s="511">
        <f>AVERAGE(F38:K39)</f>
        <v>169.08333333333334</v>
      </c>
      <c r="R39" s="513">
        <f t="shared" si="6"/>
        <v>1055</v>
      </c>
    </row>
    <row r="40" spans="1:18" ht="18" customHeight="1">
      <c r="A40" s="569" t="s">
        <v>31</v>
      </c>
      <c r="B40" s="277">
        <v>3</v>
      </c>
      <c r="C40" s="361" t="s">
        <v>162</v>
      </c>
      <c r="D40" s="217" t="s">
        <v>121</v>
      </c>
      <c r="E40" s="102">
        <v>5</v>
      </c>
      <c r="F40" s="94">
        <v>180</v>
      </c>
      <c r="G40" s="94">
        <v>190</v>
      </c>
      <c r="H40" s="94">
        <v>168</v>
      </c>
      <c r="I40" s="94">
        <v>160</v>
      </c>
      <c r="J40" s="94">
        <v>183</v>
      </c>
      <c r="K40" s="94">
        <v>182</v>
      </c>
      <c r="L40" s="94"/>
      <c r="M40" s="94">
        <f t="shared" si="0"/>
        <v>30</v>
      </c>
      <c r="N40" s="94">
        <f t="shared" si="4"/>
        <v>1093</v>
      </c>
      <c r="O40" s="131">
        <f t="shared" si="5"/>
        <v>177.16666666666666</v>
      </c>
      <c r="P40" s="132">
        <f>SUM(F40:M41)</f>
        <v>2067</v>
      </c>
      <c r="Q40" s="123"/>
      <c r="R40" s="90">
        <f t="shared" si="6"/>
        <v>1093</v>
      </c>
    </row>
    <row r="41" spans="1:18" ht="18" customHeight="1" thickBot="1">
      <c r="A41" s="568"/>
      <c r="B41" s="276">
        <v>3</v>
      </c>
      <c r="C41" s="91" t="s">
        <v>155</v>
      </c>
      <c r="D41" s="378" t="s">
        <v>121</v>
      </c>
      <c r="E41" s="399"/>
      <c r="F41" s="115">
        <v>174</v>
      </c>
      <c r="G41" s="115">
        <v>174</v>
      </c>
      <c r="H41" s="115">
        <v>141</v>
      </c>
      <c r="I41" s="115">
        <v>155</v>
      </c>
      <c r="J41" s="115">
        <v>163</v>
      </c>
      <c r="K41" s="115">
        <v>119</v>
      </c>
      <c r="L41" s="115">
        <v>48</v>
      </c>
      <c r="M41" s="115">
        <f t="shared" si="0"/>
        <v>0</v>
      </c>
      <c r="N41" s="115">
        <f t="shared" si="4"/>
        <v>974</v>
      </c>
      <c r="O41" s="492">
        <f t="shared" si="5"/>
        <v>154.33333333333334</v>
      </c>
      <c r="P41" s="125">
        <f>SUM(F40:M41)</f>
        <v>2067</v>
      </c>
      <c r="Q41" s="126">
        <f>AVERAGE(F40:K41)</f>
        <v>165.75</v>
      </c>
      <c r="R41" s="117">
        <f t="shared" si="6"/>
        <v>974</v>
      </c>
    </row>
    <row r="42" spans="1:18" ht="18" customHeight="1">
      <c r="A42" s="567" t="s">
        <v>32</v>
      </c>
      <c r="B42" s="275">
        <v>3</v>
      </c>
      <c r="C42" s="292" t="s">
        <v>120</v>
      </c>
      <c r="D42" s="377" t="s">
        <v>121</v>
      </c>
      <c r="E42" s="281"/>
      <c r="F42" s="89">
        <v>179</v>
      </c>
      <c r="G42" s="89">
        <v>152</v>
      </c>
      <c r="H42" s="89">
        <v>178</v>
      </c>
      <c r="I42" s="89">
        <v>175</v>
      </c>
      <c r="J42" s="89">
        <v>150</v>
      </c>
      <c r="K42" s="89">
        <v>111</v>
      </c>
      <c r="L42" s="89">
        <v>48</v>
      </c>
      <c r="M42" s="89">
        <f t="shared" si="0"/>
        <v>0</v>
      </c>
      <c r="N42" s="89">
        <f t="shared" si="4"/>
        <v>993</v>
      </c>
      <c r="O42" s="118">
        <f t="shared" si="5"/>
        <v>157.5</v>
      </c>
      <c r="P42" s="119">
        <f>SUM(F42:M43)</f>
        <v>2053</v>
      </c>
      <c r="Q42" s="490"/>
      <c r="R42" s="90">
        <f t="shared" si="6"/>
        <v>993</v>
      </c>
    </row>
    <row r="43" spans="1:18" ht="18" customHeight="1" thickBot="1">
      <c r="A43" s="568"/>
      <c r="B43" s="276">
        <v>3</v>
      </c>
      <c r="C43" s="362" t="s">
        <v>154</v>
      </c>
      <c r="D43" s="76" t="s">
        <v>121</v>
      </c>
      <c r="E43" s="115">
        <v>3</v>
      </c>
      <c r="F43" s="115">
        <v>168</v>
      </c>
      <c r="G43" s="115">
        <v>188</v>
      </c>
      <c r="H43" s="115">
        <v>190</v>
      </c>
      <c r="I43" s="115">
        <v>151</v>
      </c>
      <c r="J43" s="115">
        <v>175</v>
      </c>
      <c r="K43" s="115">
        <v>170</v>
      </c>
      <c r="L43" s="115"/>
      <c r="M43" s="115">
        <f t="shared" si="0"/>
        <v>18</v>
      </c>
      <c r="N43" s="115">
        <f t="shared" si="4"/>
        <v>1060</v>
      </c>
      <c r="O43" s="492">
        <f t="shared" si="5"/>
        <v>173.66666666666666</v>
      </c>
      <c r="P43" s="125">
        <f>SUM(F42:M43)</f>
        <v>2053</v>
      </c>
      <c r="Q43" s="126">
        <f>AVERAGE(F42:K43)</f>
        <v>165.58333333333334</v>
      </c>
      <c r="R43" s="117">
        <f t="shared" si="6"/>
        <v>1060</v>
      </c>
    </row>
    <row r="44" spans="1:18" ht="18" customHeight="1">
      <c r="A44" s="567" t="s">
        <v>33</v>
      </c>
      <c r="B44" s="275">
        <v>3</v>
      </c>
      <c r="C44" s="107" t="s">
        <v>160</v>
      </c>
      <c r="D44" s="400" t="s">
        <v>121</v>
      </c>
      <c r="E44" s="260">
        <v>6</v>
      </c>
      <c r="F44" s="89">
        <v>186</v>
      </c>
      <c r="G44" s="89">
        <v>153</v>
      </c>
      <c r="H44" s="89">
        <v>155</v>
      </c>
      <c r="I44" s="89">
        <v>219</v>
      </c>
      <c r="J44" s="89">
        <v>188</v>
      </c>
      <c r="K44" s="89">
        <v>170</v>
      </c>
      <c r="L44" s="89"/>
      <c r="M44" s="89">
        <f t="shared" si="0"/>
        <v>36</v>
      </c>
      <c r="N44" s="89">
        <f t="shared" si="4"/>
        <v>1107</v>
      </c>
      <c r="O44" s="118">
        <f t="shared" si="5"/>
        <v>178.5</v>
      </c>
      <c r="P44" s="119">
        <f>SUM(F44:M45)</f>
        <v>2046</v>
      </c>
      <c r="Q44" s="490"/>
      <c r="R44" s="90">
        <f t="shared" si="6"/>
        <v>1107</v>
      </c>
    </row>
    <row r="45" spans="1:18" ht="18" customHeight="1" thickBot="1">
      <c r="A45" s="568"/>
      <c r="B45" s="276">
        <v>3</v>
      </c>
      <c r="C45" s="420" t="s">
        <v>236</v>
      </c>
      <c r="D45" s="421" t="s">
        <v>121</v>
      </c>
      <c r="E45" s="109"/>
      <c r="F45" s="115">
        <v>120</v>
      </c>
      <c r="G45" s="115">
        <v>160</v>
      </c>
      <c r="H45" s="115">
        <v>185</v>
      </c>
      <c r="I45" s="115">
        <v>189</v>
      </c>
      <c r="J45" s="115">
        <v>149</v>
      </c>
      <c r="K45" s="115">
        <v>136</v>
      </c>
      <c r="L45" s="115"/>
      <c r="M45" s="115">
        <f t="shared" si="0"/>
        <v>0</v>
      </c>
      <c r="N45" s="115">
        <f t="shared" si="4"/>
        <v>939</v>
      </c>
      <c r="O45" s="492">
        <f t="shared" si="5"/>
        <v>156.5</v>
      </c>
      <c r="P45" s="125">
        <f>SUM(F44:M45)</f>
        <v>2046</v>
      </c>
      <c r="Q45" s="126">
        <f>AVERAGE(F44:K45)</f>
        <v>167.5</v>
      </c>
      <c r="R45" s="117">
        <f t="shared" si="6"/>
        <v>939</v>
      </c>
    </row>
    <row r="46" spans="1:18" ht="18" customHeight="1">
      <c r="A46" s="567" t="s">
        <v>34</v>
      </c>
      <c r="B46" s="275">
        <v>3</v>
      </c>
      <c r="C46" s="361" t="s">
        <v>181</v>
      </c>
      <c r="D46" s="217" t="s">
        <v>121</v>
      </c>
      <c r="E46" s="260"/>
      <c r="F46" s="89">
        <v>169</v>
      </c>
      <c r="G46" s="89">
        <v>117</v>
      </c>
      <c r="H46" s="89">
        <v>166</v>
      </c>
      <c r="I46" s="89">
        <v>183</v>
      </c>
      <c r="J46" s="89">
        <v>193</v>
      </c>
      <c r="K46" s="89">
        <v>169</v>
      </c>
      <c r="L46" s="89"/>
      <c r="M46" s="89">
        <f t="shared" si="0"/>
        <v>0</v>
      </c>
      <c r="N46" s="89">
        <f t="shared" si="4"/>
        <v>997</v>
      </c>
      <c r="O46" s="118">
        <f t="shared" si="5"/>
        <v>166.16666666666666</v>
      </c>
      <c r="P46" s="119">
        <f>SUM(F46:M47)</f>
        <v>1986</v>
      </c>
      <c r="Q46" s="490"/>
      <c r="R46" s="90">
        <f t="shared" si="6"/>
        <v>997</v>
      </c>
    </row>
    <row r="47" spans="1:18" ht="18" customHeight="1" thickBot="1">
      <c r="A47" s="568"/>
      <c r="B47" s="276">
        <v>3</v>
      </c>
      <c r="C47" s="283" t="s">
        <v>237</v>
      </c>
      <c r="D47" s="76" t="s">
        <v>121</v>
      </c>
      <c r="E47" s="282">
        <v>1</v>
      </c>
      <c r="F47" s="115">
        <v>149</v>
      </c>
      <c r="G47" s="115">
        <v>166</v>
      </c>
      <c r="H47" s="115">
        <v>171</v>
      </c>
      <c r="I47" s="115">
        <v>168</v>
      </c>
      <c r="J47" s="115">
        <v>156</v>
      </c>
      <c r="K47" s="115">
        <v>173</v>
      </c>
      <c r="L47" s="115"/>
      <c r="M47" s="115">
        <f t="shared" si="0"/>
        <v>6</v>
      </c>
      <c r="N47" s="115">
        <f t="shared" si="4"/>
        <v>989</v>
      </c>
      <c r="O47" s="492">
        <f t="shared" si="5"/>
        <v>163.83333333333334</v>
      </c>
      <c r="P47" s="125">
        <f>SUM(F46:M47)</f>
        <v>1986</v>
      </c>
      <c r="Q47" s="126">
        <f>AVERAGE(F46:K47)</f>
        <v>165</v>
      </c>
      <c r="R47" s="117">
        <f t="shared" si="6"/>
        <v>989</v>
      </c>
    </row>
    <row r="48" spans="1:18" ht="18" customHeight="1">
      <c r="A48" s="567" t="s">
        <v>35</v>
      </c>
      <c r="B48" s="275">
        <v>1</v>
      </c>
      <c r="C48" s="284" t="s">
        <v>228</v>
      </c>
      <c r="D48" s="300" t="s">
        <v>121</v>
      </c>
      <c r="E48" s="411"/>
      <c r="F48" s="89">
        <v>131</v>
      </c>
      <c r="G48" s="89">
        <v>153</v>
      </c>
      <c r="H48" s="89">
        <v>172</v>
      </c>
      <c r="I48" s="89">
        <v>132</v>
      </c>
      <c r="J48" s="89">
        <v>145</v>
      </c>
      <c r="K48" s="89">
        <v>149</v>
      </c>
      <c r="L48" s="89">
        <v>48</v>
      </c>
      <c r="M48" s="89">
        <f t="shared" si="0"/>
        <v>0</v>
      </c>
      <c r="N48" s="89">
        <f t="shared" si="4"/>
        <v>930</v>
      </c>
      <c r="O48" s="118">
        <f t="shared" si="5"/>
        <v>147</v>
      </c>
      <c r="P48" s="119">
        <f>SUM(F48:M49)</f>
        <v>1871</v>
      </c>
      <c r="Q48" s="490"/>
      <c r="R48" s="90">
        <f t="shared" si="6"/>
        <v>930</v>
      </c>
    </row>
    <row r="49" spans="1:18" ht="18" customHeight="1" thickBot="1">
      <c r="A49" s="568"/>
      <c r="B49" s="276">
        <v>1</v>
      </c>
      <c r="C49" s="362" t="s">
        <v>246</v>
      </c>
      <c r="D49" s="77" t="s">
        <v>156</v>
      </c>
      <c r="E49" s="282">
        <v>4</v>
      </c>
      <c r="F49" s="115">
        <v>170</v>
      </c>
      <c r="G49" s="115">
        <v>178</v>
      </c>
      <c r="H49" s="115">
        <v>124</v>
      </c>
      <c r="I49" s="115">
        <v>159</v>
      </c>
      <c r="J49" s="115">
        <v>140</v>
      </c>
      <c r="K49" s="115">
        <v>146</v>
      </c>
      <c r="L49" s="115"/>
      <c r="M49" s="115">
        <f t="shared" si="0"/>
        <v>24</v>
      </c>
      <c r="N49" s="115">
        <f t="shared" si="4"/>
        <v>941</v>
      </c>
      <c r="O49" s="492">
        <f t="shared" si="5"/>
        <v>152.83333333333334</v>
      </c>
      <c r="P49" s="125">
        <f>SUM(F48:M49)</f>
        <v>1871</v>
      </c>
      <c r="Q49" s="126">
        <f>AVERAGE(F48:K49)</f>
        <v>149.91666666666666</v>
      </c>
      <c r="R49" s="117">
        <f t="shared" si="6"/>
        <v>941</v>
      </c>
    </row>
    <row r="50" spans="1:18" ht="18" customHeight="1">
      <c r="A50" s="567" t="s">
        <v>36</v>
      </c>
      <c r="B50" s="275">
        <v>2</v>
      </c>
      <c r="C50" s="292" t="s">
        <v>230</v>
      </c>
      <c r="D50" s="78" t="s">
        <v>156</v>
      </c>
      <c r="E50" s="489">
        <v>5</v>
      </c>
      <c r="F50" s="89">
        <v>136</v>
      </c>
      <c r="G50" s="89">
        <v>164</v>
      </c>
      <c r="H50" s="89">
        <v>180</v>
      </c>
      <c r="I50" s="89">
        <v>160</v>
      </c>
      <c r="J50" s="89"/>
      <c r="K50" s="89"/>
      <c r="L50" s="89"/>
      <c r="M50" s="89">
        <f>E50*4</f>
        <v>20</v>
      </c>
      <c r="N50" s="89">
        <f t="shared" si="4"/>
        <v>660</v>
      </c>
      <c r="O50" s="118">
        <f t="shared" si="5"/>
        <v>160</v>
      </c>
      <c r="P50" s="119">
        <f>SUM(F50:M51)</f>
        <v>1848</v>
      </c>
      <c r="Q50" s="490"/>
      <c r="R50" s="90">
        <f t="shared" si="6"/>
        <v>660</v>
      </c>
    </row>
    <row r="51" spans="1:18" ht="18" customHeight="1" thickBot="1">
      <c r="A51" s="568"/>
      <c r="B51" s="276">
        <v>2</v>
      </c>
      <c r="C51" s="362" t="s">
        <v>171</v>
      </c>
      <c r="D51" s="76" t="s">
        <v>156</v>
      </c>
      <c r="E51" s="364">
        <v>7</v>
      </c>
      <c r="F51" s="115">
        <v>231</v>
      </c>
      <c r="G51" s="115">
        <v>175</v>
      </c>
      <c r="H51" s="115">
        <v>159</v>
      </c>
      <c r="I51" s="115">
        <v>213</v>
      </c>
      <c r="J51" s="115">
        <v>178</v>
      </c>
      <c r="K51" s="115">
        <v>190</v>
      </c>
      <c r="L51" s="115"/>
      <c r="M51" s="115">
        <f aca="true" t="shared" si="7" ref="M51:M61">E51*6</f>
        <v>42</v>
      </c>
      <c r="N51" s="115">
        <f t="shared" si="4"/>
        <v>1188</v>
      </c>
      <c r="O51" s="492">
        <f t="shared" si="5"/>
        <v>191</v>
      </c>
      <c r="P51" s="125">
        <f>SUM(F50:M51)</f>
        <v>1848</v>
      </c>
      <c r="Q51" s="126">
        <f>AVERAGE(F50:K51)</f>
        <v>178.6</v>
      </c>
      <c r="R51" s="117">
        <f t="shared" si="6"/>
        <v>1188</v>
      </c>
    </row>
    <row r="52" spans="1:18" ht="18" customHeight="1" hidden="1">
      <c r="A52" s="567" t="s">
        <v>37</v>
      </c>
      <c r="B52" s="275"/>
      <c r="C52" s="47"/>
      <c r="D52" s="377"/>
      <c r="E52" s="377"/>
      <c r="F52" s="18"/>
      <c r="G52" s="18"/>
      <c r="H52" s="18"/>
      <c r="I52" s="18"/>
      <c r="J52" s="18"/>
      <c r="K52" s="18"/>
      <c r="L52" s="18"/>
      <c r="M52" s="18">
        <f t="shared" si="7"/>
        <v>0</v>
      </c>
      <c r="N52" s="18">
        <f t="shared" si="4"/>
        <v>0</v>
      </c>
      <c r="O52" s="33" t="e">
        <f t="shared" si="5"/>
        <v>#DIV/0!</v>
      </c>
      <c r="P52" s="19">
        <f>SUM(F52:M53)</f>
        <v>0</v>
      </c>
      <c r="Q52" s="20"/>
      <c r="R52" s="21">
        <f t="shared" si="6"/>
        <v>0</v>
      </c>
    </row>
    <row r="53" spans="1:18" ht="18" customHeight="1" hidden="1" thickBot="1">
      <c r="A53" s="568"/>
      <c r="B53" s="276"/>
      <c r="C53" s="45"/>
      <c r="D53" s="76"/>
      <c r="E53" s="76"/>
      <c r="F53" s="14"/>
      <c r="G53" s="14"/>
      <c r="H53" s="14"/>
      <c r="I53" s="14"/>
      <c r="J53" s="14"/>
      <c r="K53" s="14"/>
      <c r="L53" s="14"/>
      <c r="M53" s="14">
        <f t="shared" si="7"/>
        <v>0</v>
      </c>
      <c r="N53" s="14">
        <f t="shared" si="4"/>
        <v>0</v>
      </c>
      <c r="O53" s="34" t="e">
        <f t="shared" si="5"/>
        <v>#DIV/0!</v>
      </c>
      <c r="P53" s="22">
        <f>SUM(F52:M53)</f>
        <v>0</v>
      </c>
      <c r="Q53" s="16" t="e">
        <f>AVERAGE(F52:K53)</f>
        <v>#DIV/0!</v>
      </c>
      <c r="R53" s="17">
        <f t="shared" si="6"/>
        <v>0</v>
      </c>
    </row>
    <row r="54" spans="1:18" ht="18" customHeight="1" hidden="1">
      <c r="A54" s="567" t="s">
        <v>38</v>
      </c>
      <c r="B54" s="275"/>
      <c r="C54" s="273"/>
      <c r="D54" s="376"/>
      <c r="E54" s="376"/>
      <c r="F54" s="56"/>
      <c r="G54" s="56"/>
      <c r="H54" s="56"/>
      <c r="I54" s="56"/>
      <c r="J54" s="56"/>
      <c r="K54" s="56"/>
      <c r="L54" s="56"/>
      <c r="M54" s="18">
        <f t="shared" si="7"/>
        <v>0</v>
      </c>
      <c r="N54" s="18">
        <f t="shared" si="4"/>
        <v>0</v>
      </c>
      <c r="O54" s="33" t="e">
        <f t="shared" si="5"/>
        <v>#DIV/0!</v>
      </c>
      <c r="P54" s="19">
        <f>SUM(F54:M55)</f>
        <v>0</v>
      </c>
      <c r="Q54" s="20"/>
      <c r="R54" s="21">
        <f t="shared" si="6"/>
        <v>0</v>
      </c>
    </row>
    <row r="55" spans="1:18" ht="18" customHeight="1" hidden="1" thickBot="1">
      <c r="A55" s="568"/>
      <c r="B55" s="276"/>
      <c r="C55" s="40"/>
      <c r="D55" s="77"/>
      <c r="E55" s="77"/>
      <c r="F55" s="14"/>
      <c r="G55" s="14"/>
      <c r="H55" s="14"/>
      <c r="I55" s="14"/>
      <c r="J55" s="14"/>
      <c r="K55" s="14"/>
      <c r="L55" s="14"/>
      <c r="M55" s="14">
        <f t="shared" si="7"/>
        <v>0</v>
      </c>
      <c r="N55" s="14">
        <f t="shared" si="4"/>
        <v>0</v>
      </c>
      <c r="O55" s="34" t="e">
        <f t="shared" si="5"/>
        <v>#DIV/0!</v>
      </c>
      <c r="P55" s="22">
        <f>SUM(F54:M55)</f>
        <v>0</v>
      </c>
      <c r="Q55" s="16" t="e">
        <f>AVERAGE(F54:K55)</f>
        <v>#DIV/0!</v>
      </c>
      <c r="R55" s="17">
        <f t="shared" si="6"/>
        <v>0</v>
      </c>
    </row>
    <row r="56" spans="1:18" ht="18" customHeight="1" hidden="1">
      <c r="A56" s="567" t="s">
        <v>39</v>
      </c>
      <c r="B56" s="275"/>
      <c r="C56" s="216"/>
      <c r="D56" s="376"/>
      <c r="E56" s="377"/>
      <c r="F56" s="18"/>
      <c r="G56" s="18"/>
      <c r="H56" s="18"/>
      <c r="I56" s="18"/>
      <c r="J56" s="18"/>
      <c r="K56" s="18"/>
      <c r="L56" s="56"/>
      <c r="M56" s="18">
        <f t="shared" si="7"/>
        <v>0</v>
      </c>
      <c r="N56" s="18">
        <f t="shared" si="4"/>
        <v>0</v>
      </c>
      <c r="O56" s="33" t="e">
        <f t="shared" si="5"/>
        <v>#DIV/0!</v>
      </c>
      <c r="P56" s="19">
        <f>SUM(F56:M57)</f>
        <v>0</v>
      </c>
      <c r="Q56" s="20"/>
      <c r="R56" s="21">
        <f t="shared" si="6"/>
        <v>0</v>
      </c>
    </row>
    <row r="57" spans="1:18" ht="18" customHeight="1" hidden="1" thickBot="1">
      <c r="A57" s="568"/>
      <c r="B57" s="276"/>
      <c r="C57" s="45"/>
      <c r="D57" s="76"/>
      <c r="E57" s="76"/>
      <c r="F57" s="14"/>
      <c r="G57" s="14"/>
      <c r="H57" s="14"/>
      <c r="I57" s="14"/>
      <c r="J57" s="14"/>
      <c r="K57" s="14"/>
      <c r="L57" s="14"/>
      <c r="M57" s="14">
        <f t="shared" si="7"/>
        <v>0</v>
      </c>
      <c r="N57" s="14">
        <f t="shared" si="4"/>
        <v>0</v>
      </c>
      <c r="O57" s="34" t="e">
        <f t="shared" si="5"/>
        <v>#DIV/0!</v>
      </c>
      <c r="P57" s="22">
        <f>SUM(F56:M57)</f>
        <v>0</v>
      </c>
      <c r="Q57" s="16" t="e">
        <f>AVERAGE(F56:K57)</f>
        <v>#DIV/0!</v>
      </c>
      <c r="R57" s="17">
        <f t="shared" si="6"/>
        <v>0</v>
      </c>
    </row>
    <row r="58" spans="1:18" ht="18" customHeight="1" hidden="1">
      <c r="A58" s="567" t="s">
        <v>40</v>
      </c>
      <c r="B58" s="275"/>
      <c r="C58" s="284"/>
      <c r="D58" s="300"/>
      <c r="E58" s="399"/>
      <c r="F58" s="18"/>
      <c r="G58" s="18"/>
      <c r="H58" s="18"/>
      <c r="I58" s="18"/>
      <c r="J58" s="18"/>
      <c r="K58" s="18"/>
      <c r="L58" s="18"/>
      <c r="M58" s="18">
        <f t="shared" si="7"/>
        <v>0</v>
      </c>
      <c r="N58" s="18">
        <f t="shared" si="4"/>
        <v>0</v>
      </c>
      <c r="O58" s="33" t="e">
        <f t="shared" si="5"/>
        <v>#DIV/0!</v>
      </c>
      <c r="P58" s="19">
        <f>SUM(F58:M59)</f>
        <v>0</v>
      </c>
      <c r="Q58" s="20"/>
      <c r="R58" s="21">
        <f t="shared" si="6"/>
        <v>0</v>
      </c>
    </row>
    <row r="59" spans="1:18" ht="18" customHeight="1" hidden="1" thickBot="1">
      <c r="A59" s="568"/>
      <c r="B59" s="276"/>
      <c r="C59" s="362"/>
      <c r="D59" s="76"/>
      <c r="E59" s="282"/>
      <c r="F59" s="14"/>
      <c r="G59" s="14"/>
      <c r="H59" s="14"/>
      <c r="I59" s="14"/>
      <c r="J59" s="14"/>
      <c r="K59" s="14"/>
      <c r="L59" s="14"/>
      <c r="M59" s="14">
        <f t="shared" si="7"/>
        <v>0</v>
      </c>
      <c r="N59" s="14">
        <f t="shared" si="4"/>
        <v>0</v>
      </c>
      <c r="O59" s="34" t="e">
        <f t="shared" si="5"/>
        <v>#DIV/0!</v>
      </c>
      <c r="P59" s="22">
        <f>SUM(F58:M59)</f>
        <v>0</v>
      </c>
      <c r="Q59" s="16" t="e">
        <f>AVERAGE(F58:K59)</f>
        <v>#DIV/0!</v>
      </c>
      <c r="R59" s="17">
        <f t="shared" si="6"/>
        <v>0</v>
      </c>
    </row>
    <row r="60" spans="1:18" ht="18" customHeight="1" hidden="1">
      <c r="A60" s="567" t="s">
        <v>41</v>
      </c>
      <c r="B60" s="275"/>
      <c r="C60" s="216"/>
      <c r="D60" s="217"/>
      <c r="E60" s="378"/>
      <c r="F60" s="18"/>
      <c r="G60" s="18"/>
      <c r="H60" s="18"/>
      <c r="I60" s="18"/>
      <c r="J60" s="18"/>
      <c r="K60" s="18"/>
      <c r="L60" s="18"/>
      <c r="M60" s="18">
        <f t="shared" si="7"/>
        <v>0</v>
      </c>
      <c r="N60" s="18">
        <f t="shared" si="4"/>
        <v>0</v>
      </c>
      <c r="O60" s="33" t="e">
        <f t="shared" si="5"/>
        <v>#DIV/0!</v>
      </c>
      <c r="P60" s="19">
        <f>SUM(F60:M61)</f>
        <v>0</v>
      </c>
      <c r="Q60" s="20"/>
      <c r="R60" s="21">
        <f t="shared" si="6"/>
        <v>0</v>
      </c>
    </row>
    <row r="61" spans="1:18" ht="18" customHeight="1" hidden="1" thickBot="1">
      <c r="A61" s="568"/>
      <c r="B61" s="276"/>
      <c r="C61" s="216"/>
      <c r="D61" s="217"/>
      <c r="E61" s="217"/>
      <c r="F61" s="2"/>
      <c r="G61" s="2"/>
      <c r="H61" s="2"/>
      <c r="I61" s="2"/>
      <c r="J61" s="2"/>
      <c r="K61" s="2"/>
      <c r="L61" s="14"/>
      <c r="M61" s="14">
        <f t="shared" si="7"/>
        <v>0</v>
      </c>
      <c r="N61" s="14">
        <f t="shared" si="4"/>
        <v>0</v>
      </c>
      <c r="O61" s="34" t="e">
        <f t="shared" si="5"/>
        <v>#DIV/0!</v>
      </c>
      <c r="P61" s="22">
        <f>SUM(F60:M61)</f>
        <v>0</v>
      </c>
      <c r="Q61" s="16" t="e">
        <f>AVERAGE(F60:K61)</f>
        <v>#DIV/0!</v>
      </c>
      <c r="R61" s="17">
        <f t="shared" si="6"/>
        <v>0</v>
      </c>
    </row>
    <row r="62" spans="1:18" ht="18" customHeight="1" hidden="1">
      <c r="A62" s="567" t="s">
        <v>42</v>
      </c>
      <c r="B62" s="275"/>
      <c r="C62" s="41"/>
      <c r="D62" s="79"/>
      <c r="E62" s="79"/>
      <c r="F62" s="18"/>
      <c r="G62" s="18"/>
      <c r="H62" s="18"/>
      <c r="I62" s="18"/>
      <c r="J62" s="18"/>
      <c r="K62" s="18"/>
      <c r="L62" s="18"/>
      <c r="M62" s="18">
        <f aca="true" t="shared" si="8" ref="M62:M69">E62*6</f>
        <v>0</v>
      </c>
      <c r="N62" s="18">
        <f aca="true" t="shared" si="9" ref="N62:N69">SUM(F62:M62)</f>
        <v>0</v>
      </c>
      <c r="O62" s="33" t="e">
        <f aca="true" t="shared" si="10" ref="O62:O69">AVERAGE(F62:K62)</f>
        <v>#DIV/0!</v>
      </c>
      <c r="P62" s="19">
        <f>SUM(F62:M63)</f>
        <v>0</v>
      </c>
      <c r="Q62" s="20"/>
      <c r="R62" s="21">
        <f aca="true" t="shared" si="11" ref="R62:R69">SUM(F62:M62)</f>
        <v>0</v>
      </c>
    </row>
    <row r="63" spans="1:18" ht="18" customHeight="1" hidden="1" thickBot="1">
      <c r="A63" s="568"/>
      <c r="B63" s="276"/>
      <c r="C63" s="42"/>
      <c r="D63" s="80"/>
      <c r="E63" s="80"/>
      <c r="F63" s="14"/>
      <c r="G63" s="14"/>
      <c r="H63" s="14"/>
      <c r="I63" s="14"/>
      <c r="J63" s="14"/>
      <c r="K63" s="14"/>
      <c r="L63" s="14"/>
      <c r="M63" s="14">
        <f t="shared" si="8"/>
        <v>0</v>
      </c>
      <c r="N63" s="14">
        <f t="shared" si="9"/>
        <v>0</v>
      </c>
      <c r="O63" s="34" t="e">
        <f t="shared" si="10"/>
        <v>#DIV/0!</v>
      </c>
      <c r="P63" s="22">
        <f>SUM(F62:M63)</f>
        <v>0</v>
      </c>
      <c r="Q63" s="16" t="e">
        <f>AVERAGE(F62:K63)</f>
        <v>#DIV/0!</v>
      </c>
      <c r="R63" s="17">
        <f t="shared" si="11"/>
        <v>0</v>
      </c>
    </row>
    <row r="64" spans="1:18" ht="18" customHeight="1" hidden="1">
      <c r="A64" s="567" t="s">
        <v>43</v>
      </c>
      <c r="B64" s="275"/>
      <c r="C64" s="41"/>
      <c r="D64" s="79"/>
      <c r="E64" s="79"/>
      <c r="F64" s="18"/>
      <c r="G64" s="18"/>
      <c r="H64" s="18"/>
      <c r="I64" s="18"/>
      <c r="J64" s="18"/>
      <c r="K64" s="18"/>
      <c r="L64" s="18"/>
      <c r="M64" s="18">
        <f t="shared" si="8"/>
        <v>0</v>
      </c>
      <c r="N64" s="18">
        <f t="shared" si="9"/>
        <v>0</v>
      </c>
      <c r="O64" s="33" t="e">
        <f t="shared" si="10"/>
        <v>#DIV/0!</v>
      </c>
      <c r="P64" s="19">
        <f>SUM(F64:M65)</f>
        <v>0</v>
      </c>
      <c r="Q64" s="20"/>
      <c r="R64" s="21">
        <f t="shared" si="11"/>
        <v>0</v>
      </c>
    </row>
    <row r="65" spans="1:18" ht="18" customHeight="1" hidden="1" thickBot="1">
      <c r="A65" s="568"/>
      <c r="B65" s="276"/>
      <c r="C65" s="42"/>
      <c r="D65" s="80"/>
      <c r="E65" s="80"/>
      <c r="F65" s="14"/>
      <c r="G65" s="14"/>
      <c r="H65" s="14"/>
      <c r="I65" s="14"/>
      <c r="J65" s="14"/>
      <c r="K65" s="14"/>
      <c r="L65" s="14"/>
      <c r="M65" s="14">
        <f t="shared" si="8"/>
        <v>0</v>
      </c>
      <c r="N65" s="14">
        <f t="shared" si="9"/>
        <v>0</v>
      </c>
      <c r="O65" s="34" t="e">
        <f t="shared" si="10"/>
        <v>#DIV/0!</v>
      </c>
      <c r="P65" s="22">
        <f>SUM(F64:M65)</f>
        <v>0</v>
      </c>
      <c r="Q65" s="16" t="e">
        <f>AVERAGE(F64:K65)</f>
        <v>#DIV/0!</v>
      </c>
      <c r="R65" s="17">
        <f t="shared" si="11"/>
        <v>0</v>
      </c>
    </row>
    <row r="66" spans="1:18" ht="18" customHeight="1" hidden="1">
      <c r="A66" s="567" t="s">
        <v>44</v>
      </c>
      <c r="B66" s="275"/>
      <c r="C66" s="41"/>
      <c r="D66" s="79"/>
      <c r="E66" s="79"/>
      <c r="F66" s="18"/>
      <c r="G66" s="18"/>
      <c r="H66" s="18"/>
      <c r="I66" s="18"/>
      <c r="J66" s="18"/>
      <c r="K66" s="18"/>
      <c r="L66" s="18"/>
      <c r="M66" s="18">
        <f t="shared" si="8"/>
        <v>0</v>
      </c>
      <c r="N66" s="18">
        <f t="shared" si="9"/>
        <v>0</v>
      </c>
      <c r="O66" s="33" t="e">
        <f t="shared" si="10"/>
        <v>#DIV/0!</v>
      </c>
      <c r="P66" s="19">
        <f>SUM(F66:M67)</f>
        <v>0</v>
      </c>
      <c r="Q66" s="20"/>
      <c r="R66" s="21">
        <f t="shared" si="11"/>
        <v>0</v>
      </c>
    </row>
    <row r="67" spans="1:18" ht="18" customHeight="1" hidden="1" thickBot="1">
      <c r="A67" s="568"/>
      <c r="B67" s="276"/>
      <c r="C67" s="42"/>
      <c r="D67" s="80"/>
      <c r="E67" s="80"/>
      <c r="F67" s="14"/>
      <c r="G67" s="14"/>
      <c r="H67" s="14"/>
      <c r="I67" s="14"/>
      <c r="J67" s="14"/>
      <c r="K67" s="14"/>
      <c r="L67" s="14"/>
      <c r="M67" s="14">
        <f t="shared" si="8"/>
        <v>0</v>
      </c>
      <c r="N67" s="14">
        <f t="shared" si="9"/>
        <v>0</v>
      </c>
      <c r="O67" s="34" t="e">
        <f t="shared" si="10"/>
        <v>#DIV/0!</v>
      </c>
      <c r="P67" s="22">
        <f>SUM(F66:M67)</f>
        <v>0</v>
      </c>
      <c r="Q67" s="16" t="e">
        <f>AVERAGE(F66:K67)</f>
        <v>#DIV/0!</v>
      </c>
      <c r="R67" s="17">
        <f t="shared" si="11"/>
        <v>0</v>
      </c>
    </row>
    <row r="68" spans="1:18" ht="18" customHeight="1" hidden="1">
      <c r="A68" s="567" t="s">
        <v>45</v>
      </c>
      <c r="B68" s="275"/>
      <c r="C68" s="41"/>
      <c r="D68" s="79"/>
      <c r="E68" s="79"/>
      <c r="F68" s="18"/>
      <c r="G68" s="18"/>
      <c r="H68" s="18"/>
      <c r="I68" s="18"/>
      <c r="J68" s="18"/>
      <c r="K68" s="18"/>
      <c r="L68" s="18"/>
      <c r="M68" s="18">
        <f t="shared" si="8"/>
        <v>0</v>
      </c>
      <c r="N68" s="18">
        <f t="shared" si="9"/>
        <v>0</v>
      </c>
      <c r="O68" s="33" t="e">
        <f t="shared" si="10"/>
        <v>#DIV/0!</v>
      </c>
      <c r="P68" s="19">
        <f>SUM(F68:M69)</f>
        <v>0</v>
      </c>
      <c r="Q68" s="20"/>
      <c r="R68" s="21">
        <f t="shared" si="11"/>
        <v>0</v>
      </c>
    </row>
    <row r="69" spans="1:18" ht="18" customHeight="1" hidden="1" thickBot="1">
      <c r="A69" s="568"/>
      <c r="B69" s="276"/>
      <c r="C69" s="42"/>
      <c r="D69" s="80"/>
      <c r="E69" s="80"/>
      <c r="F69" s="14"/>
      <c r="G69" s="14"/>
      <c r="H69" s="14"/>
      <c r="I69" s="14"/>
      <c r="J69" s="14"/>
      <c r="K69" s="14"/>
      <c r="L69" s="14"/>
      <c r="M69" s="14">
        <f t="shared" si="8"/>
        <v>0</v>
      </c>
      <c r="N69" s="14">
        <f t="shared" si="9"/>
        <v>0</v>
      </c>
      <c r="O69" s="34" t="e">
        <f t="shared" si="10"/>
        <v>#DIV/0!</v>
      </c>
      <c r="P69" s="22">
        <f>SUM(F68:M69)</f>
        <v>0</v>
      </c>
      <c r="Q69" s="16" t="e">
        <f>AVERAGE(F68:K69)</f>
        <v>#DIV/0!</v>
      </c>
      <c r="R69" s="17">
        <f t="shared" si="11"/>
        <v>0</v>
      </c>
    </row>
    <row r="70" spans="1:18" ht="18" customHeight="1" hidden="1">
      <c r="A70" s="567" t="s">
        <v>46</v>
      </c>
      <c r="B70" s="275"/>
      <c r="C70" s="41"/>
      <c r="D70" s="79"/>
      <c r="E70" s="79"/>
      <c r="F70" s="18"/>
      <c r="G70" s="18"/>
      <c r="H70" s="18"/>
      <c r="I70" s="18"/>
      <c r="J70" s="18"/>
      <c r="K70" s="18"/>
      <c r="L70" s="18"/>
      <c r="M70" s="18">
        <f aca="true" t="shared" si="12" ref="M70:M93">E70*6</f>
        <v>0</v>
      </c>
      <c r="N70" s="18">
        <f aca="true" t="shared" si="13" ref="N70:N93">SUM(F70:M70)</f>
        <v>0</v>
      </c>
      <c r="O70" s="33" t="e">
        <f aca="true" t="shared" si="14" ref="O70:O93">AVERAGE(F70:K70)</f>
        <v>#DIV/0!</v>
      </c>
      <c r="P70" s="19">
        <f>SUM(F70:M71)</f>
        <v>0</v>
      </c>
      <c r="Q70" s="20"/>
      <c r="R70" s="21">
        <f aca="true" t="shared" si="15" ref="R70:R93">SUM(F70:M70)</f>
        <v>0</v>
      </c>
    </row>
    <row r="71" spans="1:18" ht="18" customHeight="1" hidden="1" thickBot="1">
      <c r="A71" s="568"/>
      <c r="B71" s="276"/>
      <c r="C71" s="42"/>
      <c r="D71" s="80"/>
      <c r="E71" s="80"/>
      <c r="F71" s="14"/>
      <c r="G71" s="14"/>
      <c r="H71" s="14"/>
      <c r="I71" s="14"/>
      <c r="J71" s="14"/>
      <c r="K71" s="14"/>
      <c r="L71" s="14"/>
      <c r="M71" s="14">
        <f t="shared" si="12"/>
        <v>0</v>
      </c>
      <c r="N71" s="14">
        <f t="shared" si="13"/>
        <v>0</v>
      </c>
      <c r="O71" s="34" t="e">
        <f t="shared" si="14"/>
        <v>#DIV/0!</v>
      </c>
      <c r="P71" s="22">
        <f>SUM(F70:M71)</f>
        <v>0</v>
      </c>
      <c r="Q71" s="16" t="e">
        <f>AVERAGE(F70:K71)</f>
        <v>#DIV/0!</v>
      </c>
      <c r="R71" s="17">
        <f t="shared" si="15"/>
        <v>0</v>
      </c>
    </row>
    <row r="72" spans="1:18" ht="18" customHeight="1" hidden="1">
      <c r="A72" s="567" t="s">
        <v>47</v>
      </c>
      <c r="B72" s="275"/>
      <c r="C72" s="41"/>
      <c r="D72" s="79"/>
      <c r="E72" s="79"/>
      <c r="F72" s="18"/>
      <c r="G72" s="18"/>
      <c r="H72" s="18"/>
      <c r="I72" s="18"/>
      <c r="J72" s="18"/>
      <c r="K72" s="18"/>
      <c r="L72" s="18"/>
      <c r="M72" s="18">
        <f t="shared" si="12"/>
        <v>0</v>
      </c>
      <c r="N72" s="18">
        <f t="shared" si="13"/>
        <v>0</v>
      </c>
      <c r="O72" s="33" t="e">
        <f t="shared" si="14"/>
        <v>#DIV/0!</v>
      </c>
      <c r="P72" s="19">
        <f>SUM(F72:M73)</f>
        <v>0</v>
      </c>
      <c r="Q72" s="20"/>
      <c r="R72" s="21">
        <f t="shared" si="15"/>
        <v>0</v>
      </c>
    </row>
    <row r="73" spans="1:18" ht="18" customHeight="1" hidden="1" thickBot="1">
      <c r="A73" s="568"/>
      <c r="B73" s="276"/>
      <c r="C73" s="42"/>
      <c r="D73" s="80"/>
      <c r="E73" s="80"/>
      <c r="F73" s="14"/>
      <c r="G73" s="14"/>
      <c r="H73" s="14"/>
      <c r="I73" s="14"/>
      <c r="J73" s="14"/>
      <c r="K73" s="14"/>
      <c r="L73" s="14"/>
      <c r="M73" s="14">
        <f t="shared" si="12"/>
        <v>0</v>
      </c>
      <c r="N73" s="14">
        <f t="shared" si="13"/>
        <v>0</v>
      </c>
      <c r="O73" s="34" t="e">
        <f t="shared" si="14"/>
        <v>#DIV/0!</v>
      </c>
      <c r="P73" s="22">
        <f>SUM(F72:M73)</f>
        <v>0</v>
      </c>
      <c r="Q73" s="16" t="e">
        <f>AVERAGE(F72:K73)</f>
        <v>#DIV/0!</v>
      </c>
      <c r="R73" s="17">
        <f t="shared" si="15"/>
        <v>0</v>
      </c>
    </row>
    <row r="74" spans="1:18" ht="18" customHeight="1" hidden="1">
      <c r="A74" s="567" t="s">
        <v>48</v>
      </c>
      <c r="B74" s="275"/>
      <c r="C74" s="41"/>
      <c r="D74" s="79"/>
      <c r="E74" s="79"/>
      <c r="F74" s="18"/>
      <c r="G74" s="18"/>
      <c r="H74" s="18"/>
      <c r="I74" s="18"/>
      <c r="J74" s="18"/>
      <c r="K74" s="18"/>
      <c r="L74" s="18"/>
      <c r="M74" s="18">
        <f t="shared" si="12"/>
        <v>0</v>
      </c>
      <c r="N74" s="18">
        <f t="shared" si="13"/>
        <v>0</v>
      </c>
      <c r="O74" s="33" t="e">
        <f t="shared" si="14"/>
        <v>#DIV/0!</v>
      </c>
      <c r="P74" s="19">
        <f>SUM(F74:M75)</f>
        <v>0</v>
      </c>
      <c r="Q74" s="20"/>
      <c r="R74" s="21">
        <f t="shared" si="15"/>
        <v>0</v>
      </c>
    </row>
    <row r="75" spans="1:18" ht="18" customHeight="1" hidden="1" thickBot="1">
      <c r="A75" s="568"/>
      <c r="B75" s="276"/>
      <c r="C75" s="42"/>
      <c r="D75" s="80"/>
      <c r="E75" s="80"/>
      <c r="F75" s="14"/>
      <c r="G75" s="14"/>
      <c r="H75" s="14"/>
      <c r="I75" s="14"/>
      <c r="J75" s="14"/>
      <c r="K75" s="14"/>
      <c r="L75" s="14"/>
      <c r="M75" s="14">
        <f t="shared" si="12"/>
        <v>0</v>
      </c>
      <c r="N75" s="14">
        <f t="shared" si="13"/>
        <v>0</v>
      </c>
      <c r="O75" s="34" t="e">
        <f t="shared" si="14"/>
        <v>#DIV/0!</v>
      </c>
      <c r="P75" s="22">
        <f>SUM(F74:M75)</f>
        <v>0</v>
      </c>
      <c r="Q75" s="16" t="e">
        <f>AVERAGE(F74:K75)</f>
        <v>#DIV/0!</v>
      </c>
      <c r="R75" s="17">
        <f t="shared" si="15"/>
        <v>0</v>
      </c>
    </row>
    <row r="76" spans="1:18" ht="18" customHeight="1" hidden="1">
      <c r="A76" s="567" t="s">
        <v>49</v>
      </c>
      <c r="B76" s="275"/>
      <c r="C76" s="41"/>
      <c r="D76" s="79"/>
      <c r="E76" s="79"/>
      <c r="F76" s="18"/>
      <c r="G76" s="18"/>
      <c r="H76" s="18"/>
      <c r="I76" s="18"/>
      <c r="J76" s="18"/>
      <c r="K76" s="18"/>
      <c r="L76" s="18"/>
      <c r="M76" s="18">
        <f t="shared" si="12"/>
        <v>0</v>
      </c>
      <c r="N76" s="18">
        <f t="shared" si="13"/>
        <v>0</v>
      </c>
      <c r="O76" s="33" t="e">
        <f t="shared" si="14"/>
        <v>#DIV/0!</v>
      </c>
      <c r="P76" s="19">
        <f>SUM(F76:M77)</f>
        <v>0</v>
      </c>
      <c r="Q76" s="20"/>
      <c r="R76" s="21">
        <f t="shared" si="15"/>
        <v>0</v>
      </c>
    </row>
    <row r="77" spans="1:18" ht="18" customHeight="1" hidden="1" thickBot="1">
      <c r="A77" s="568"/>
      <c r="B77" s="276"/>
      <c r="C77" s="42"/>
      <c r="D77" s="80"/>
      <c r="E77" s="80"/>
      <c r="F77" s="14"/>
      <c r="G77" s="14"/>
      <c r="H77" s="14"/>
      <c r="I77" s="14"/>
      <c r="J77" s="14"/>
      <c r="K77" s="14"/>
      <c r="L77" s="14"/>
      <c r="M77" s="14">
        <f t="shared" si="12"/>
        <v>0</v>
      </c>
      <c r="N77" s="14">
        <f t="shared" si="13"/>
        <v>0</v>
      </c>
      <c r="O77" s="34" t="e">
        <f t="shared" si="14"/>
        <v>#DIV/0!</v>
      </c>
      <c r="P77" s="22">
        <f>SUM(F76:M77)</f>
        <v>0</v>
      </c>
      <c r="Q77" s="16" t="e">
        <f>AVERAGE(F76:K77)</f>
        <v>#DIV/0!</v>
      </c>
      <c r="R77" s="17">
        <f t="shared" si="15"/>
        <v>0</v>
      </c>
    </row>
    <row r="78" spans="1:18" ht="18" customHeight="1" hidden="1">
      <c r="A78" s="567" t="s">
        <v>50</v>
      </c>
      <c r="B78" s="275"/>
      <c r="C78" s="41"/>
      <c r="D78" s="79"/>
      <c r="E78" s="79"/>
      <c r="F78" s="18"/>
      <c r="G78" s="18"/>
      <c r="H78" s="18"/>
      <c r="I78" s="18"/>
      <c r="J78" s="18"/>
      <c r="K78" s="18"/>
      <c r="L78" s="18"/>
      <c r="M78" s="18">
        <f t="shared" si="12"/>
        <v>0</v>
      </c>
      <c r="N78" s="18">
        <f t="shared" si="13"/>
        <v>0</v>
      </c>
      <c r="O78" s="33" t="e">
        <f t="shared" si="14"/>
        <v>#DIV/0!</v>
      </c>
      <c r="P78" s="19">
        <f>SUM(F78:M79)</f>
        <v>0</v>
      </c>
      <c r="Q78" s="20"/>
      <c r="R78" s="21">
        <f t="shared" si="15"/>
        <v>0</v>
      </c>
    </row>
    <row r="79" spans="1:18" ht="18" customHeight="1" hidden="1" thickBot="1">
      <c r="A79" s="568"/>
      <c r="B79" s="276"/>
      <c r="C79" s="42"/>
      <c r="D79" s="80"/>
      <c r="E79" s="80"/>
      <c r="F79" s="14"/>
      <c r="G79" s="14"/>
      <c r="H79" s="14"/>
      <c r="I79" s="14"/>
      <c r="J79" s="14"/>
      <c r="K79" s="14"/>
      <c r="L79" s="14"/>
      <c r="M79" s="14">
        <f t="shared" si="12"/>
        <v>0</v>
      </c>
      <c r="N79" s="14">
        <f t="shared" si="13"/>
        <v>0</v>
      </c>
      <c r="O79" s="34" t="e">
        <f t="shared" si="14"/>
        <v>#DIV/0!</v>
      </c>
      <c r="P79" s="22">
        <f>SUM(F78:M79)</f>
        <v>0</v>
      </c>
      <c r="Q79" s="16" t="e">
        <f>AVERAGE(F78:K79)</f>
        <v>#DIV/0!</v>
      </c>
      <c r="R79" s="17">
        <f t="shared" si="15"/>
        <v>0</v>
      </c>
    </row>
    <row r="80" spans="1:18" ht="18" customHeight="1" hidden="1">
      <c r="A80" s="567" t="s">
        <v>51</v>
      </c>
      <c r="B80" s="275"/>
      <c r="C80" s="41"/>
      <c r="D80" s="79"/>
      <c r="E80" s="79"/>
      <c r="F80" s="18"/>
      <c r="G80" s="18"/>
      <c r="H80" s="18"/>
      <c r="I80" s="18"/>
      <c r="J80" s="18"/>
      <c r="K80" s="18"/>
      <c r="L80" s="18"/>
      <c r="M80" s="18">
        <f t="shared" si="12"/>
        <v>0</v>
      </c>
      <c r="N80" s="18">
        <f t="shared" si="13"/>
        <v>0</v>
      </c>
      <c r="O80" s="33" t="e">
        <f t="shared" si="14"/>
        <v>#DIV/0!</v>
      </c>
      <c r="P80" s="19">
        <f>SUM(F80:M81)</f>
        <v>0</v>
      </c>
      <c r="Q80" s="20"/>
      <c r="R80" s="21">
        <f t="shared" si="15"/>
        <v>0</v>
      </c>
    </row>
    <row r="81" spans="1:18" ht="18" customHeight="1" hidden="1" thickBot="1">
      <c r="A81" s="568"/>
      <c r="B81" s="276"/>
      <c r="C81" s="42"/>
      <c r="D81" s="80"/>
      <c r="E81" s="80"/>
      <c r="F81" s="14"/>
      <c r="G81" s="14"/>
      <c r="H81" s="14"/>
      <c r="I81" s="14"/>
      <c r="J81" s="14"/>
      <c r="K81" s="14"/>
      <c r="L81" s="14"/>
      <c r="M81" s="14">
        <f t="shared" si="12"/>
        <v>0</v>
      </c>
      <c r="N81" s="14">
        <f t="shared" si="13"/>
        <v>0</v>
      </c>
      <c r="O81" s="34" t="e">
        <f t="shared" si="14"/>
        <v>#DIV/0!</v>
      </c>
      <c r="P81" s="22">
        <f>SUM(F80:M81)</f>
        <v>0</v>
      </c>
      <c r="Q81" s="16" t="e">
        <f>AVERAGE(F80:K81)</f>
        <v>#DIV/0!</v>
      </c>
      <c r="R81" s="17">
        <f t="shared" si="15"/>
        <v>0</v>
      </c>
    </row>
    <row r="82" spans="1:18" ht="18" customHeight="1" hidden="1">
      <c r="A82" s="567" t="s">
        <v>52</v>
      </c>
      <c r="B82" s="275"/>
      <c r="C82" s="41"/>
      <c r="D82" s="79"/>
      <c r="E82" s="79"/>
      <c r="F82" s="18"/>
      <c r="G82" s="18"/>
      <c r="H82" s="18"/>
      <c r="I82" s="18"/>
      <c r="J82" s="18"/>
      <c r="K82" s="18"/>
      <c r="L82" s="18"/>
      <c r="M82" s="18">
        <f t="shared" si="12"/>
        <v>0</v>
      </c>
      <c r="N82" s="18">
        <f t="shared" si="13"/>
        <v>0</v>
      </c>
      <c r="O82" s="33" t="e">
        <f t="shared" si="14"/>
        <v>#DIV/0!</v>
      </c>
      <c r="P82" s="19">
        <f>SUM(F82:M83)</f>
        <v>0</v>
      </c>
      <c r="Q82" s="20"/>
      <c r="R82" s="21">
        <f t="shared" si="15"/>
        <v>0</v>
      </c>
    </row>
    <row r="83" spans="1:18" ht="18" customHeight="1" hidden="1" thickBot="1">
      <c r="A83" s="568"/>
      <c r="B83" s="276"/>
      <c r="C83" s="42"/>
      <c r="D83" s="80"/>
      <c r="E83" s="80"/>
      <c r="F83" s="14"/>
      <c r="G83" s="14"/>
      <c r="H83" s="14"/>
      <c r="I83" s="14"/>
      <c r="J83" s="14"/>
      <c r="K83" s="14"/>
      <c r="L83" s="14"/>
      <c r="M83" s="14">
        <f t="shared" si="12"/>
        <v>0</v>
      </c>
      <c r="N83" s="14">
        <f t="shared" si="13"/>
        <v>0</v>
      </c>
      <c r="O83" s="34" t="e">
        <f t="shared" si="14"/>
        <v>#DIV/0!</v>
      </c>
      <c r="P83" s="22">
        <f>SUM(F82:M83)</f>
        <v>0</v>
      </c>
      <c r="Q83" s="16" t="e">
        <f>AVERAGE(F82:K83)</f>
        <v>#DIV/0!</v>
      </c>
      <c r="R83" s="17">
        <f t="shared" si="15"/>
        <v>0</v>
      </c>
    </row>
    <row r="84" spans="1:18" ht="18" customHeight="1" hidden="1">
      <c r="A84" s="567" t="s">
        <v>53</v>
      </c>
      <c r="B84" s="275"/>
      <c r="C84" s="41"/>
      <c r="D84" s="79"/>
      <c r="E84" s="79"/>
      <c r="F84" s="18"/>
      <c r="G84" s="18"/>
      <c r="H84" s="18"/>
      <c r="I84" s="18"/>
      <c r="J84" s="18"/>
      <c r="K84" s="18"/>
      <c r="L84" s="18"/>
      <c r="M84" s="18">
        <f t="shared" si="12"/>
        <v>0</v>
      </c>
      <c r="N84" s="18">
        <f t="shared" si="13"/>
        <v>0</v>
      </c>
      <c r="O84" s="33" t="e">
        <f t="shared" si="14"/>
        <v>#DIV/0!</v>
      </c>
      <c r="P84" s="19">
        <f>SUM(F84:M85)</f>
        <v>0</v>
      </c>
      <c r="Q84" s="20"/>
      <c r="R84" s="21">
        <f t="shared" si="15"/>
        <v>0</v>
      </c>
    </row>
    <row r="85" spans="1:18" ht="18" customHeight="1" hidden="1" thickBot="1">
      <c r="A85" s="568"/>
      <c r="B85" s="276"/>
      <c r="C85" s="42"/>
      <c r="D85" s="80"/>
      <c r="E85" s="80"/>
      <c r="F85" s="14"/>
      <c r="G85" s="14"/>
      <c r="H85" s="14"/>
      <c r="I85" s="14"/>
      <c r="J85" s="14"/>
      <c r="K85" s="14"/>
      <c r="L85" s="14"/>
      <c r="M85" s="14">
        <f t="shared" si="12"/>
        <v>0</v>
      </c>
      <c r="N85" s="14">
        <f t="shared" si="13"/>
        <v>0</v>
      </c>
      <c r="O85" s="34" t="e">
        <f t="shared" si="14"/>
        <v>#DIV/0!</v>
      </c>
      <c r="P85" s="22">
        <f>SUM(F84:M85)</f>
        <v>0</v>
      </c>
      <c r="Q85" s="16" t="e">
        <f>AVERAGE(F84:K85)</f>
        <v>#DIV/0!</v>
      </c>
      <c r="R85" s="17">
        <f t="shared" si="15"/>
        <v>0</v>
      </c>
    </row>
    <row r="86" spans="1:18" ht="18" customHeight="1" hidden="1">
      <c r="A86" s="567" t="s">
        <v>54</v>
      </c>
      <c r="B86" s="275"/>
      <c r="C86" s="41"/>
      <c r="D86" s="79"/>
      <c r="E86" s="79"/>
      <c r="F86" s="18"/>
      <c r="G86" s="18"/>
      <c r="H86" s="18"/>
      <c r="I86" s="18"/>
      <c r="J86" s="18"/>
      <c r="K86" s="18"/>
      <c r="L86" s="18"/>
      <c r="M86" s="18">
        <f t="shared" si="12"/>
        <v>0</v>
      </c>
      <c r="N86" s="18">
        <f t="shared" si="13"/>
        <v>0</v>
      </c>
      <c r="O86" s="33" t="e">
        <f t="shared" si="14"/>
        <v>#DIV/0!</v>
      </c>
      <c r="P86" s="19">
        <f>SUM(F86:M87)</f>
        <v>0</v>
      </c>
      <c r="Q86" s="20"/>
      <c r="R86" s="21">
        <f t="shared" si="15"/>
        <v>0</v>
      </c>
    </row>
    <row r="87" spans="1:18" ht="18" customHeight="1" hidden="1" thickBot="1">
      <c r="A87" s="568"/>
      <c r="B87" s="276"/>
      <c r="C87" s="42"/>
      <c r="D87" s="80"/>
      <c r="E87" s="80"/>
      <c r="F87" s="14"/>
      <c r="G87" s="14"/>
      <c r="H87" s="14"/>
      <c r="I87" s="14"/>
      <c r="J87" s="14"/>
      <c r="K87" s="14"/>
      <c r="L87" s="14"/>
      <c r="M87" s="14">
        <f t="shared" si="12"/>
        <v>0</v>
      </c>
      <c r="N87" s="14">
        <f t="shared" si="13"/>
        <v>0</v>
      </c>
      <c r="O87" s="34" t="e">
        <f t="shared" si="14"/>
        <v>#DIV/0!</v>
      </c>
      <c r="P87" s="22">
        <f>SUM(F86:M87)</f>
        <v>0</v>
      </c>
      <c r="Q87" s="16" t="e">
        <f>AVERAGE(F86:K87)</f>
        <v>#DIV/0!</v>
      </c>
      <c r="R87" s="17">
        <f t="shared" si="15"/>
        <v>0</v>
      </c>
    </row>
    <row r="88" spans="1:18" ht="18" customHeight="1" hidden="1">
      <c r="A88" s="567" t="s">
        <v>55</v>
      </c>
      <c r="B88" s="275"/>
      <c r="C88" s="41"/>
      <c r="D88" s="79"/>
      <c r="E88" s="79"/>
      <c r="F88" s="18"/>
      <c r="G88" s="18"/>
      <c r="H88" s="18"/>
      <c r="I88" s="18"/>
      <c r="J88" s="18"/>
      <c r="K88" s="18"/>
      <c r="L88" s="18"/>
      <c r="M88" s="18">
        <f t="shared" si="12"/>
        <v>0</v>
      </c>
      <c r="N88" s="18">
        <f t="shared" si="13"/>
        <v>0</v>
      </c>
      <c r="O88" s="33" t="e">
        <f t="shared" si="14"/>
        <v>#DIV/0!</v>
      </c>
      <c r="P88" s="19">
        <f>SUM(F88:M89)</f>
        <v>0</v>
      </c>
      <c r="Q88" s="20"/>
      <c r="R88" s="21">
        <f t="shared" si="15"/>
        <v>0</v>
      </c>
    </row>
    <row r="89" spans="1:18" ht="18" customHeight="1" hidden="1" thickBot="1">
      <c r="A89" s="568"/>
      <c r="B89" s="276"/>
      <c r="C89" s="42"/>
      <c r="D89" s="80"/>
      <c r="E89" s="80"/>
      <c r="F89" s="14"/>
      <c r="G89" s="14"/>
      <c r="H89" s="14"/>
      <c r="I89" s="14"/>
      <c r="J89" s="14"/>
      <c r="K89" s="14"/>
      <c r="L89" s="14"/>
      <c r="M89" s="14">
        <f t="shared" si="12"/>
        <v>0</v>
      </c>
      <c r="N89" s="14">
        <f t="shared" si="13"/>
        <v>0</v>
      </c>
      <c r="O89" s="34" t="e">
        <f t="shared" si="14"/>
        <v>#DIV/0!</v>
      </c>
      <c r="P89" s="22">
        <f>SUM(F88:M89)</f>
        <v>0</v>
      </c>
      <c r="Q89" s="16" t="e">
        <f>AVERAGE(F88:K89)</f>
        <v>#DIV/0!</v>
      </c>
      <c r="R89" s="17">
        <f t="shared" si="15"/>
        <v>0</v>
      </c>
    </row>
    <row r="90" spans="1:18" ht="18" customHeight="1" hidden="1">
      <c r="A90" s="567" t="s">
        <v>56</v>
      </c>
      <c r="B90" s="275"/>
      <c r="C90" s="41"/>
      <c r="D90" s="79"/>
      <c r="E90" s="79"/>
      <c r="F90" s="18"/>
      <c r="G90" s="18"/>
      <c r="H90" s="18"/>
      <c r="I90" s="18"/>
      <c r="J90" s="18"/>
      <c r="K90" s="18"/>
      <c r="L90" s="18"/>
      <c r="M90" s="18">
        <f t="shared" si="12"/>
        <v>0</v>
      </c>
      <c r="N90" s="18">
        <f t="shared" si="13"/>
        <v>0</v>
      </c>
      <c r="O90" s="33" t="e">
        <f t="shared" si="14"/>
        <v>#DIV/0!</v>
      </c>
      <c r="P90" s="19">
        <f>SUM(F90:M91)</f>
        <v>0</v>
      </c>
      <c r="Q90" s="20"/>
      <c r="R90" s="21">
        <f t="shared" si="15"/>
        <v>0</v>
      </c>
    </row>
    <row r="91" spans="1:18" ht="18" customHeight="1" hidden="1" thickBot="1">
      <c r="A91" s="568"/>
      <c r="B91" s="276"/>
      <c r="C91" s="42"/>
      <c r="D91" s="80"/>
      <c r="E91" s="80"/>
      <c r="F91" s="14"/>
      <c r="G91" s="14"/>
      <c r="H91" s="14"/>
      <c r="I91" s="14"/>
      <c r="J91" s="14"/>
      <c r="K91" s="14"/>
      <c r="L91" s="14"/>
      <c r="M91" s="14">
        <f t="shared" si="12"/>
        <v>0</v>
      </c>
      <c r="N91" s="14">
        <f t="shared" si="13"/>
        <v>0</v>
      </c>
      <c r="O91" s="34" t="e">
        <f t="shared" si="14"/>
        <v>#DIV/0!</v>
      </c>
      <c r="P91" s="22">
        <f>SUM(F90:M91)</f>
        <v>0</v>
      </c>
      <c r="Q91" s="16" t="e">
        <f>AVERAGE(F90:K91)</f>
        <v>#DIV/0!</v>
      </c>
      <c r="R91" s="17">
        <f t="shared" si="15"/>
        <v>0</v>
      </c>
    </row>
    <row r="92" spans="1:18" ht="18" customHeight="1" hidden="1">
      <c r="A92" s="567" t="s">
        <v>57</v>
      </c>
      <c r="B92" s="275"/>
      <c r="C92" s="41"/>
      <c r="D92" s="79"/>
      <c r="E92" s="79"/>
      <c r="F92" s="18"/>
      <c r="G92" s="18"/>
      <c r="H92" s="18"/>
      <c r="I92" s="18"/>
      <c r="J92" s="18"/>
      <c r="K92" s="18"/>
      <c r="L92" s="18"/>
      <c r="M92" s="18">
        <f t="shared" si="12"/>
        <v>0</v>
      </c>
      <c r="N92" s="18">
        <f t="shared" si="13"/>
        <v>0</v>
      </c>
      <c r="O92" s="33" t="e">
        <f t="shared" si="14"/>
        <v>#DIV/0!</v>
      </c>
      <c r="P92" s="19">
        <f>SUM(F92:M93)</f>
        <v>0</v>
      </c>
      <c r="Q92" s="20"/>
      <c r="R92" s="21">
        <f t="shared" si="15"/>
        <v>0</v>
      </c>
    </row>
    <row r="93" spans="1:18" ht="18" customHeight="1" hidden="1" thickBot="1">
      <c r="A93" s="568"/>
      <c r="B93" s="276"/>
      <c r="C93" s="42"/>
      <c r="D93" s="80"/>
      <c r="E93" s="80"/>
      <c r="F93" s="14"/>
      <c r="G93" s="14"/>
      <c r="H93" s="14"/>
      <c r="I93" s="14"/>
      <c r="J93" s="14"/>
      <c r="K93" s="14"/>
      <c r="L93" s="14"/>
      <c r="M93" s="14">
        <f t="shared" si="12"/>
        <v>0</v>
      </c>
      <c r="N93" s="14">
        <f t="shared" si="13"/>
        <v>0</v>
      </c>
      <c r="O93" s="34" t="e">
        <f t="shared" si="14"/>
        <v>#DIV/0!</v>
      </c>
      <c r="P93" s="22">
        <f>SUM(F92:M93)</f>
        <v>0</v>
      </c>
      <c r="Q93" s="16" t="e">
        <f>AVERAGE(F92:K93)</f>
        <v>#DIV/0!</v>
      </c>
      <c r="R93" s="17">
        <f t="shared" si="15"/>
        <v>0</v>
      </c>
    </row>
    <row r="98" ht="16.5" customHeight="1"/>
    <row r="111" ht="34.5" customHeight="1"/>
  </sheetData>
  <sheetProtection/>
  <mergeCells count="63">
    <mergeCell ref="O2:O5"/>
    <mergeCell ref="P2:P5"/>
    <mergeCell ref="A1:R1"/>
    <mergeCell ref="A2:A5"/>
    <mergeCell ref="B2:B5"/>
    <mergeCell ref="C2:C5"/>
    <mergeCell ref="D2:D5"/>
    <mergeCell ref="F2:F5"/>
    <mergeCell ref="Q2:Q5"/>
    <mergeCell ref="R2:R5"/>
    <mergeCell ref="I2:I5"/>
    <mergeCell ref="J2:J5"/>
    <mergeCell ref="N2:N5"/>
    <mergeCell ref="E2:E5"/>
    <mergeCell ref="A12:A13"/>
    <mergeCell ref="K2:K5"/>
    <mergeCell ref="L2:L5"/>
    <mergeCell ref="M2:M5"/>
    <mergeCell ref="G2:G5"/>
    <mergeCell ref="H2:H5"/>
    <mergeCell ref="A6:A7"/>
    <mergeCell ref="A8:A9"/>
    <mergeCell ref="A10:A11"/>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86:A87"/>
    <mergeCell ref="A88:A89"/>
    <mergeCell ref="A90:A91"/>
    <mergeCell ref="A92:A93"/>
    <mergeCell ref="A74:A75"/>
    <mergeCell ref="A76:A77"/>
    <mergeCell ref="A78:A79"/>
    <mergeCell ref="A80:A81"/>
    <mergeCell ref="A82:A83"/>
    <mergeCell ref="A84:A85"/>
  </mergeCells>
  <conditionalFormatting sqref="A8:B8 A10:B10 A12:B12 A14:B14 A16:B16 A18:B18 A20:B20 A22:B22 A24:B24 A26:B26 A28:B28 A30:B30 A32:B32 A34:B34 A36:B36 B37 A38:B38 B39 A40:B40 B41 A42:B42 B43 A44:B44 B45 B47 A48 A50:B50 B51 A52:B52 B53 A54:B54 B55 A56:B56 B57 A58:B58 B59 A60:B60 B61 A62:B62 B63 A64:B64 B65 A66:B66 B67 A68:B68 B69 A70:B70 B71 A72:B72 B73 A74:B74 B75 A76:B76 B77 A78:B78 B79 A80:B80 B81 A82:B82 B83 A84:B84 B85 A46:B46 A86:B86 B87 A88:B88 B89 A90:B90 B91 A92:B92 B19:B35 B93 A6:B6 B7:B17 F6:K60 F62:K93">
    <cfRule type="cellIs" priority="19" dxfId="92" operator="between" stopIfTrue="1">
      <formula>200</formula>
      <formula>219</formula>
    </cfRule>
    <cfRule type="cellIs" priority="20" dxfId="93" operator="between" stopIfTrue="1">
      <formula>220</formula>
      <formula>249</formula>
    </cfRule>
    <cfRule type="cellIs" priority="21" dxfId="94" operator="between" stopIfTrue="1">
      <formula>250</formula>
      <formula>300</formula>
    </cfRule>
  </conditionalFormatting>
  <conditionalFormatting sqref="B48:B49">
    <cfRule type="cellIs" priority="4" dxfId="92" operator="between" stopIfTrue="1">
      <formula>200</formula>
      <formula>219</formula>
    </cfRule>
    <cfRule type="cellIs" priority="5" dxfId="93" operator="between" stopIfTrue="1">
      <formula>220</formula>
      <formula>249</formula>
    </cfRule>
    <cfRule type="cellIs" priority="6" dxfId="94" operator="between" stopIfTrue="1">
      <formula>250</formula>
      <formula>300</formula>
    </cfRule>
  </conditionalFormatting>
  <conditionalFormatting sqref="F61:K61">
    <cfRule type="cellIs" priority="1" dxfId="92" operator="between" stopIfTrue="1">
      <formula>200</formula>
      <formula>219</formula>
    </cfRule>
    <cfRule type="cellIs" priority="2" dxfId="93" operator="between" stopIfTrue="1">
      <formula>220</formula>
      <formula>249</formula>
    </cfRule>
    <cfRule type="cellIs" priority="3" dxfId="94"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theme="4" tint="0.39998000860214233"/>
  </sheetPr>
  <dimension ref="A1:T48"/>
  <sheetViews>
    <sheetView zoomScale="80" zoomScaleNormal="80" zoomScalePageLayoutView="0" workbookViewId="0" topLeftCell="A1">
      <selection activeCell="A19" sqref="A19:A20"/>
    </sheetView>
  </sheetViews>
  <sheetFormatPr defaultColWidth="9.140625" defaultRowHeight="15" customHeight="1"/>
  <cols>
    <col min="1" max="1" width="5.7109375" style="0" customWidth="1"/>
    <col min="2" max="2" width="28.7109375" style="0" customWidth="1"/>
    <col min="3" max="9" width="9.7109375" style="0" customWidth="1"/>
    <col min="10" max="11" width="7.7109375" style="0" customWidth="1"/>
    <col min="12" max="12" width="5.7109375" style="0" customWidth="1"/>
    <col min="13" max="13" width="28.7109375" style="0" customWidth="1"/>
    <col min="14" max="20" width="9.7109375" style="0" customWidth="1"/>
  </cols>
  <sheetData>
    <row r="1" spans="1:20" ht="30" customHeight="1">
      <c r="A1" s="524" t="s">
        <v>194</v>
      </c>
      <c r="B1" s="525"/>
      <c r="C1" s="525"/>
      <c r="D1" s="525"/>
      <c r="E1" s="525"/>
      <c r="F1" s="525"/>
      <c r="G1" s="525"/>
      <c r="H1" s="525"/>
      <c r="I1" s="526"/>
      <c r="L1" s="524" t="s">
        <v>195</v>
      </c>
      <c r="M1" s="525"/>
      <c r="N1" s="525"/>
      <c r="O1" s="525"/>
      <c r="P1" s="525"/>
      <c r="Q1" s="525"/>
      <c r="R1" s="525"/>
      <c r="S1" s="525"/>
      <c r="T1" s="526"/>
    </row>
    <row r="2" spans="1:20" ht="19.5" customHeight="1">
      <c r="A2" s="527"/>
      <c r="B2" s="530" t="s">
        <v>1</v>
      </c>
      <c r="C2" s="530" t="s">
        <v>2</v>
      </c>
      <c r="D2" s="530" t="s">
        <v>3</v>
      </c>
      <c r="E2" s="540" t="s">
        <v>9</v>
      </c>
      <c r="F2" s="540" t="s">
        <v>10</v>
      </c>
      <c r="G2" s="534" t="s">
        <v>11</v>
      </c>
      <c r="H2" s="534" t="s">
        <v>104</v>
      </c>
      <c r="I2" s="572" t="s">
        <v>105</v>
      </c>
      <c r="L2" s="527"/>
      <c r="M2" s="530" t="s">
        <v>1</v>
      </c>
      <c r="N2" s="530" t="s">
        <v>2</v>
      </c>
      <c r="O2" s="530" t="s">
        <v>3</v>
      </c>
      <c r="P2" s="540" t="s">
        <v>9</v>
      </c>
      <c r="Q2" s="540" t="s">
        <v>10</v>
      </c>
      <c r="R2" s="534" t="s">
        <v>11</v>
      </c>
      <c r="S2" s="534" t="s">
        <v>104</v>
      </c>
      <c r="T2" s="572" t="s">
        <v>105</v>
      </c>
    </row>
    <row r="3" spans="1:20" ht="19.5" customHeight="1">
      <c r="A3" s="528"/>
      <c r="B3" s="531"/>
      <c r="C3" s="531"/>
      <c r="D3" s="531"/>
      <c r="E3" s="541"/>
      <c r="F3" s="541"/>
      <c r="G3" s="535"/>
      <c r="H3" s="535"/>
      <c r="I3" s="573"/>
      <c r="L3" s="528"/>
      <c r="M3" s="531"/>
      <c r="N3" s="531"/>
      <c r="O3" s="531"/>
      <c r="P3" s="541"/>
      <c r="Q3" s="541"/>
      <c r="R3" s="535"/>
      <c r="S3" s="535"/>
      <c r="T3" s="573"/>
    </row>
    <row r="4" spans="1:20" ht="19.5" customHeight="1">
      <c r="A4" s="528"/>
      <c r="B4" s="531"/>
      <c r="C4" s="531"/>
      <c r="D4" s="531"/>
      <c r="E4" s="541"/>
      <c r="F4" s="541"/>
      <c r="G4" s="535"/>
      <c r="H4" s="535"/>
      <c r="I4" s="573"/>
      <c r="L4" s="528"/>
      <c r="M4" s="531"/>
      <c r="N4" s="531"/>
      <c r="O4" s="531"/>
      <c r="P4" s="541"/>
      <c r="Q4" s="541"/>
      <c r="R4" s="535"/>
      <c r="S4" s="535"/>
      <c r="T4" s="573"/>
    </row>
    <row r="5" spans="1:20" ht="19.5" customHeight="1" thickBot="1">
      <c r="A5" s="528"/>
      <c r="B5" s="531"/>
      <c r="C5" s="531"/>
      <c r="D5" s="531"/>
      <c r="E5" s="541"/>
      <c r="F5" s="541"/>
      <c r="G5" s="535"/>
      <c r="H5" s="535"/>
      <c r="I5" s="573"/>
      <c r="L5" s="528"/>
      <c r="M5" s="531"/>
      <c r="N5" s="531"/>
      <c r="O5" s="531"/>
      <c r="P5" s="541"/>
      <c r="Q5" s="541"/>
      <c r="R5" s="535"/>
      <c r="S5" s="535"/>
      <c r="T5" s="573"/>
    </row>
    <row r="6" spans="1:20" ht="21.75" customHeight="1">
      <c r="A6" s="567" t="s">
        <v>14</v>
      </c>
      <c r="B6" s="309" t="str">
        <f>Doubles!C6</f>
        <v>Zoričák Anton</v>
      </c>
      <c r="C6" s="310" t="str">
        <f>Doubles!D6</f>
        <v>SVK</v>
      </c>
      <c r="D6" s="254">
        <v>171</v>
      </c>
      <c r="E6" s="254">
        <f>Doubles!L6/6</f>
        <v>0</v>
      </c>
      <c r="F6" s="254">
        <f>Doubles!E6</f>
        <v>3</v>
      </c>
      <c r="G6" s="254">
        <f>SUM(D6:F6)</f>
        <v>174</v>
      </c>
      <c r="H6" s="19">
        <f>SUM(D6:F7)</f>
        <v>323</v>
      </c>
      <c r="I6" s="37"/>
      <c r="L6" s="567" t="s">
        <v>123</v>
      </c>
      <c r="M6" s="309" t="s">
        <v>176</v>
      </c>
      <c r="N6" s="310" t="s">
        <v>156</v>
      </c>
      <c r="O6" s="254">
        <v>193</v>
      </c>
      <c r="P6" s="254">
        <v>0</v>
      </c>
      <c r="Q6" s="254">
        <v>3</v>
      </c>
      <c r="R6" s="254">
        <f>SUM(O6:Q6)</f>
        <v>196</v>
      </c>
      <c r="S6" s="19">
        <f>SUM(O6:Q7)</f>
        <v>368</v>
      </c>
      <c r="T6" s="37"/>
    </row>
    <row r="7" spans="1:20" ht="21.75" customHeight="1" thickBot="1">
      <c r="A7" s="568"/>
      <c r="B7" s="311" t="str">
        <f>Doubles!C7</f>
        <v>Zoričák Rudolf</v>
      </c>
      <c r="C7" s="312" t="str">
        <f>Doubles!D7</f>
        <v>SVK</v>
      </c>
      <c r="D7" s="314">
        <v>141</v>
      </c>
      <c r="E7" s="315">
        <f>Doubles!L7/6</f>
        <v>0</v>
      </c>
      <c r="F7" s="314">
        <f>Doubles!E7</f>
        <v>8</v>
      </c>
      <c r="G7" s="314">
        <f>SUM(D7:F7)</f>
        <v>149</v>
      </c>
      <c r="H7" s="32">
        <f>SUM(D6:F7)</f>
        <v>323</v>
      </c>
      <c r="I7" s="38">
        <f>AVERAGE(D6:D7)</f>
        <v>156</v>
      </c>
      <c r="L7" s="568"/>
      <c r="M7" s="311" t="s">
        <v>177</v>
      </c>
      <c r="N7" s="312" t="s">
        <v>156</v>
      </c>
      <c r="O7" s="314">
        <v>164</v>
      </c>
      <c r="P7" s="315">
        <v>0</v>
      </c>
      <c r="Q7" s="314">
        <v>8</v>
      </c>
      <c r="R7" s="314">
        <f>SUM(O7:Q7)</f>
        <v>172</v>
      </c>
      <c r="S7" s="32">
        <f>SUM(O6:Q7)</f>
        <v>368</v>
      </c>
      <c r="T7" s="38">
        <f>AVERAGE(O6:O7)</f>
        <v>178.5</v>
      </c>
    </row>
    <row r="8" spans="1:20" ht="21.75" customHeight="1">
      <c r="A8" s="567" t="s">
        <v>17</v>
      </c>
      <c r="B8" s="235" t="str">
        <f>Doubles!C12</f>
        <v>Tornai Tamás</v>
      </c>
      <c r="C8" s="236" t="str">
        <f>Doubles!D12</f>
        <v>HUN</v>
      </c>
      <c r="D8" s="89">
        <v>136</v>
      </c>
      <c r="E8" s="89">
        <f>Doubles!L12/6</f>
        <v>0</v>
      </c>
      <c r="F8" s="89">
        <f>Doubles!E12</f>
        <v>0</v>
      </c>
      <c r="G8" s="89">
        <f>SUM(D8:F8)</f>
        <v>136</v>
      </c>
      <c r="H8" s="19">
        <f>SUM(D8:F9)</f>
        <v>317</v>
      </c>
      <c r="I8" s="37"/>
      <c r="L8" s="567" t="s">
        <v>124</v>
      </c>
      <c r="M8" s="235" t="s">
        <v>180</v>
      </c>
      <c r="N8" s="236" t="s">
        <v>121</v>
      </c>
      <c r="O8" s="89">
        <v>167</v>
      </c>
      <c r="P8" s="89">
        <v>0</v>
      </c>
      <c r="Q8" s="89">
        <v>3</v>
      </c>
      <c r="R8" s="89">
        <f>SUM(O8:Q8)</f>
        <v>170</v>
      </c>
      <c r="S8" s="19">
        <f>SUM(O8:Q9)</f>
        <v>341</v>
      </c>
      <c r="T8" s="37"/>
    </row>
    <row r="9" spans="1:20" ht="21.75" customHeight="1" thickBot="1">
      <c r="A9" s="568"/>
      <c r="B9" s="241" t="str">
        <f>Doubles!C13</f>
        <v>Tóth Ágnes</v>
      </c>
      <c r="C9" s="242" t="str">
        <f>Doubles!D13</f>
        <v>HUN</v>
      </c>
      <c r="D9" s="115">
        <v>173</v>
      </c>
      <c r="E9" s="116">
        <f>Doubles!L13/6</f>
        <v>8</v>
      </c>
      <c r="F9" s="115">
        <f>Doubles!E13</f>
        <v>0</v>
      </c>
      <c r="G9" s="115">
        <f>SUM(D9:F9)</f>
        <v>181</v>
      </c>
      <c r="H9" s="32">
        <f>SUM(D8:F9)</f>
        <v>317</v>
      </c>
      <c r="I9" s="38">
        <f>AVERAGE(D8:D9)</f>
        <v>154.5</v>
      </c>
      <c r="L9" s="568"/>
      <c r="M9" s="241" t="s">
        <v>115</v>
      </c>
      <c r="N9" s="242" t="s">
        <v>121</v>
      </c>
      <c r="O9" s="115">
        <v>168</v>
      </c>
      <c r="P9" s="116">
        <v>0</v>
      </c>
      <c r="Q9" s="115">
        <v>3</v>
      </c>
      <c r="R9" s="115">
        <f>SUM(O9:Q9)</f>
        <v>171</v>
      </c>
      <c r="S9" s="32">
        <f>SUM(O8:Q9)</f>
        <v>341</v>
      </c>
      <c r="T9" s="38">
        <f>AVERAGE(O8:O9)</f>
        <v>167.5</v>
      </c>
    </row>
    <row r="13" ht="15" customHeight="1" thickBot="1"/>
    <row r="14" spans="1:20" s="50" customFormat="1" ht="30" customHeight="1">
      <c r="A14" s="524" t="s">
        <v>196</v>
      </c>
      <c r="B14" s="525"/>
      <c r="C14" s="525"/>
      <c r="D14" s="525"/>
      <c r="E14" s="525"/>
      <c r="F14" s="525"/>
      <c r="G14" s="525"/>
      <c r="H14" s="525"/>
      <c r="I14" s="526"/>
      <c r="L14" s="524" t="s">
        <v>197</v>
      </c>
      <c r="M14" s="525"/>
      <c r="N14" s="525"/>
      <c r="O14" s="525"/>
      <c r="P14" s="525"/>
      <c r="Q14" s="525"/>
      <c r="R14" s="525"/>
      <c r="S14" s="525"/>
      <c r="T14" s="526"/>
    </row>
    <row r="15" spans="1:20" ht="19.5" customHeight="1">
      <c r="A15" s="527"/>
      <c r="B15" s="530" t="s">
        <v>1</v>
      </c>
      <c r="C15" s="530" t="s">
        <v>2</v>
      </c>
      <c r="D15" s="530" t="s">
        <v>3</v>
      </c>
      <c r="E15" s="540" t="s">
        <v>9</v>
      </c>
      <c r="F15" s="540" t="s">
        <v>10</v>
      </c>
      <c r="G15" s="534" t="s">
        <v>11</v>
      </c>
      <c r="H15" s="534" t="s">
        <v>104</v>
      </c>
      <c r="I15" s="572" t="s">
        <v>105</v>
      </c>
      <c r="L15" s="527"/>
      <c r="M15" s="530" t="s">
        <v>1</v>
      </c>
      <c r="N15" s="530" t="s">
        <v>2</v>
      </c>
      <c r="O15" s="530" t="s">
        <v>3</v>
      </c>
      <c r="P15" s="540" t="s">
        <v>9</v>
      </c>
      <c r="Q15" s="540" t="s">
        <v>10</v>
      </c>
      <c r="R15" s="534" t="s">
        <v>11</v>
      </c>
      <c r="S15" s="534" t="s">
        <v>104</v>
      </c>
      <c r="T15" s="572" t="s">
        <v>105</v>
      </c>
    </row>
    <row r="16" spans="1:20" ht="19.5" customHeight="1">
      <c r="A16" s="528"/>
      <c r="B16" s="531"/>
      <c r="C16" s="531"/>
      <c r="D16" s="531"/>
      <c r="E16" s="541"/>
      <c r="F16" s="541"/>
      <c r="G16" s="535"/>
      <c r="H16" s="535"/>
      <c r="I16" s="573"/>
      <c r="L16" s="528"/>
      <c r="M16" s="531"/>
      <c r="N16" s="531"/>
      <c r="O16" s="531"/>
      <c r="P16" s="541"/>
      <c r="Q16" s="541"/>
      <c r="R16" s="535"/>
      <c r="S16" s="535"/>
      <c r="T16" s="573"/>
    </row>
    <row r="17" spans="1:20" ht="19.5" customHeight="1">
      <c r="A17" s="528"/>
      <c r="B17" s="531"/>
      <c r="C17" s="531"/>
      <c r="D17" s="531"/>
      <c r="E17" s="541"/>
      <c r="F17" s="541"/>
      <c r="G17" s="535"/>
      <c r="H17" s="535"/>
      <c r="I17" s="573"/>
      <c r="L17" s="528"/>
      <c r="M17" s="531"/>
      <c r="N17" s="531"/>
      <c r="O17" s="531"/>
      <c r="P17" s="541"/>
      <c r="Q17" s="541"/>
      <c r="R17" s="535"/>
      <c r="S17" s="535"/>
      <c r="T17" s="573"/>
    </row>
    <row r="18" spans="1:20" ht="19.5" customHeight="1" thickBot="1">
      <c r="A18" s="528"/>
      <c r="B18" s="531"/>
      <c r="C18" s="531"/>
      <c r="D18" s="531"/>
      <c r="E18" s="541"/>
      <c r="F18" s="541"/>
      <c r="G18" s="535"/>
      <c r="H18" s="535"/>
      <c r="I18" s="573"/>
      <c r="L18" s="528"/>
      <c r="M18" s="531"/>
      <c r="N18" s="531"/>
      <c r="O18" s="531"/>
      <c r="P18" s="541"/>
      <c r="Q18" s="541"/>
      <c r="R18" s="535"/>
      <c r="S18" s="535"/>
      <c r="T18" s="573"/>
    </row>
    <row r="19" spans="1:20" ht="21.75" customHeight="1">
      <c r="A19" s="567" t="s">
        <v>15</v>
      </c>
      <c r="B19" s="235" t="str">
        <f>Doubles!C8</f>
        <v>Zámbó Gábor</v>
      </c>
      <c r="C19" s="236" t="str">
        <f>Doubles!D8</f>
        <v>HUN</v>
      </c>
      <c r="D19" s="89">
        <v>166</v>
      </c>
      <c r="E19" s="89">
        <f>Doubles!L8/6</f>
        <v>0</v>
      </c>
      <c r="F19" s="89">
        <f>Doubles!E8</f>
        <v>4</v>
      </c>
      <c r="G19" s="89">
        <f>SUM(D19:F19)</f>
        <v>170</v>
      </c>
      <c r="H19" s="19">
        <f>SUM(D19:F20)</f>
        <v>306</v>
      </c>
      <c r="I19" s="37"/>
      <c r="L19" s="567" t="s">
        <v>125</v>
      </c>
      <c r="M19" s="313" t="s">
        <v>243</v>
      </c>
      <c r="N19" s="302" t="s">
        <v>121</v>
      </c>
      <c r="O19" s="254">
        <v>172</v>
      </c>
      <c r="P19" s="254">
        <v>0</v>
      </c>
      <c r="Q19" s="254">
        <v>0</v>
      </c>
      <c r="R19" s="254">
        <f>SUM(O19:Q19)</f>
        <v>172</v>
      </c>
      <c r="S19" s="19">
        <f>SUM(O19:Q20)</f>
        <v>338</v>
      </c>
      <c r="T19" s="37"/>
    </row>
    <row r="20" spans="1:20" ht="21.75" customHeight="1" thickBot="1">
      <c r="A20" s="568"/>
      <c r="B20" s="237" t="str">
        <f>Doubles!C9</f>
        <v>Martin József</v>
      </c>
      <c r="C20" s="238" t="str">
        <f>Doubles!D9</f>
        <v>HUN</v>
      </c>
      <c r="D20" s="115">
        <v>136</v>
      </c>
      <c r="E20" s="116">
        <f>Doubles!L9/6</f>
        <v>0</v>
      </c>
      <c r="F20" s="115">
        <f>Doubles!E9</f>
        <v>0</v>
      </c>
      <c r="G20" s="115">
        <f>SUM(D20:F20)</f>
        <v>136</v>
      </c>
      <c r="H20" s="32">
        <f>SUM(D19:F20)</f>
        <v>306</v>
      </c>
      <c r="I20" s="38">
        <f>AVERAGE(D19:D20)</f>
        <v>151</v>
      </c>
      <c r="L20" s="568"/>
      <c r="M20" s="343" t="s">
        <v>153</v>
      </c>
      <c r="N20" s="344" t="s">
        <v>121</v>
      </c>
      <c r="O20" s="314">
        <v>158</v>
      </c>
      <c r="P20" s="315">
        <v>8</v>
      </c>
      <c r="Q20" s="314">
        <v>0</v>
      </c>
      <c r="R20" s="314">
        <f>SUM(O20:Q20)</f>
        <v>166</v>
      </c>
      <c r="S20" s="32">
        <f>SUM(O19:Q20)</f>
        <v>338</v>
      </c>
      <c r="T20" s="38">
        <f>AVERAGE(O19:O20)</f>
        <v>165</v>
      </c>
    </row>
    <row r="21" spans="1:20" ht="21.75" customHeight="1">
      <c r="A21" s="567" t="s">
        <v>16</v>
      </c>
      <c r="B21" s="309" t="str">
        <f>Doubles!C10</f>
        <v>Lelovics Zoltán</v>
      </c>
      <c r="C21" s="310" t="str">
        <f>Doubles!D10</f>
        <v>HUN</v>
      </c>
      <c r="D21" s="254">
        <v>139</v>
      </c>
      <c r="E21" s="254">
        <f>Doubles!L10/6</f>
        <v>0</v>
      </c>
      <c r="F21" s="254">
        <f>Doubles!E10</f>
        <v>3</v>
      </c>
      <c r="G21" s="254">
        <f>SUM(D21:F21)</f>
        <v>142</v>
      </c>
      <c r="H21" s="19">
        <f>SUM(D21:F22)</f>
        <v>362</v>
      </c>
      <c r="I21" s="37"/>
      <c r="L21" s="567" t="s">
        <v>126</v>
      </c>
      <c r="M21" s="240" t="s">
        <v>109</v>
      </c>
      <c r="N21" s="47" t="s">
        <v>121</v>
      </c>
      <c r="O21" s="89">
        <v>134</v>
      </c>
      <c r="P21" s="89">
        <v>0</v>
      </c>
      <c r="Q21" s="89">
        <v>4</v>
      </c>
      <c r="R21" s="89">
        <f>SUM(O21:Q21)</f>
        <v>138</v>
      </c>
      <c r="S21" s="19">
        <f>SUM(O21:Q22)</f>
        <v>315</v>
      </c>
      <c r="T21" s="37"/>
    </row>
    <row r="22" spans="1:20" ht="21.75" customHeight="1" thickBot="1">
      <c r="A22" s="568"/>
      <c r="B22" s="316" t="str">
        <f>Doubles!C11</f>
        <v>Skobrics Zoltán</v>
      </c>
      <c r="C22" s="317" t="str">
        <f>Doubles!D11</f>
        <v>HUN</v>
      </c>
      <c r="D22" s="314">
        <v>217</v>
      </c>
      <c r="E22" s="315">
        <f>Doubles!L11/6</f>
        <v>0</v>
      </c>
      <c r="F22" s="314">
        <f>Doubles!E11</f>
        <v>3</v>
      </c>
      <c r="G22" s="314">
        <f>SUM(D22:F22)</f>
        <v>220</v>
      </c>
      <c r="H22" s="32">
        <f>SUM(D21:F22)</f>
        <v>362</v>
      </c>
      <c r="I22" s="38">
        <f>AVERAGE(D21:D22)</f>
        <v>178</v>
      </c>
      <c r="L22" s="568"/>
      <c r="M22" s="342" t="s">
        <v>108</v>
      </c>
      <c r="N22" s="45" t="s">
        <v>121</v>
      </c>
      <c r="O22" s="115">
        <v>177</v>
      </c>
      <c r="P22" s="116">
        <v>0</v>
      </c>
      <c r="Q22" s="115">
        <v>0</v>
      </c>
      <c r="R22" s="115">
        <f>SUM(O22:Q22)</f>
        <v>177</v>
      </c>
      <c r="S22" s="32">
        <f>SUM(O21:Q22)</f>
        <v>315</v>
      </c>
      <c r="T22" s="38">
        <f>AVERAGE(O21:O22)</f>
        <v>155.5</v>
      </c>
    </row>
    <row r="24" spans="2:11" ht="15" customHeight="1">
      <c r="B24" s="53"/>
      <c r="C24" s="53"/>
      <c r="D24" s="53"/>
      <c r="E24" s="53"/>
      <c r="F24" s="53"/>
      <c r="G24" s="53"/>
      <c r="H24" s="53"/>
      <c r="I24" s="53"/>
      <c r="J24" s="53"/>
      <c r="K24" s="53"/>
    </row>
    <row r="25" spans="2:11" ht="15" customHeight="1">
      <c r="B25" s="53"/>
      <c r="C25" s="53"/>
      <c r="D25" s="53"/>
      <c r="E25" s="53"/>
      <c r="F25" s="53"/>
      <c r="G25" s="53"/>
      <c r="H25" s="53"/>
      <c r="I25" s="53"/>
      <c r="J25" s="53"/>
      <c r="K25" s="53"/>
    </row>
    <row r="26" spans="2:11" ht="15" customHeight="1" thickBot="1">
      <c r="B26" s="53"/>
      <c r="C26" s="53"/>
      <c r="D26" s="53"/>
      <c r="E26" s="53"/>
      <c r="F26" s="53"/>
      <c r="G26" s="53"/>
      <c r="H26" s="53"/>
      <c r="I26" s="53"/>
      <c r="J26" s="53"/>
      <c r="K26" s="53"/>
    </row>
    <row r="27" spans="12:14" ht="49.5" customHeight="1">
      <c r="L27" s="547" t="s">
        <v>198</v>
      </c>
      <c r="M27" s="548"/>
      <c r="N27" s="549"/>
    </row>
    <row r="28" spans="12:14" ht="9.75" customHeight="1">
      <c r="L28" s="550"/>
      <c r="M28" s="552" t="s">
        <v>1</v>
      </c>
      <c r="N28" s="554" t="s">
        <v>2</v>
      </c>
    </row>
    <row r="29" spans="12:14" ht="9.75" customHeight="1">
      <c r="L29" s="551"/>
      <c r="M29" s="553"/>
      <c r="N29" s="555"/>
    </row>
    <row r="30" spans="12:14" ht="9.75" customHeight="1">
      <c r="L30" s="551"/>
      <c r="M30" s="553"/>
      <c r="N30" s="555"/>
    </row>
    <row r="31" spans="12:14" ht="9.75" customHeight="1" thickBot="1">
      <c r="L31" s="551"/>
      <c r="M31" s="553"/>
      <c r="N31" s="555"/>
    </row>
    <row r="32" spans="12:14" ht="21" customHeight="1">
      <c r="L32" s="570" t="s">
        <v>14</v>
      </c>
      <c r="M32" s="243" t="s">
        <v>176</v>
      </c>
      <c r="N32" s="244" t="s">
        <v>156</v>
      </c>
    </row>
    <row r="33" spans="12:14" ht="21" customHeight="1" thickBot="1">
      <c r="L33" s="571"/>
      <c r="M33" s="245" t="s">
        <v>177</v>
      </c>
      <c r="N33" s="246" t="s">
        <v>156</v>
      </c>
    </row>
    <row r="34" spans="12:20" ht="21" customHeight="1">
      <c r="L34" s="570" t="s">
        <v>15</v>
      </c>
      <c r="M34" s="247" t="s">
        <v>180</v>
      </c>
      <c r="N34" s="248" t="s">
        <v>121</v>
      </c>
      <c r="Q34" s="25"/>
      <c r="R34" s="25"/>
      <c r="S34" s="25"/>
      <c r="T34" s="25"/>
    </row>
    <row r="35" spans="12:20" ht="21" customHeight="1" thickBot="1">
      <c r="L35" s="571"/>
      <c r="M35" s="239" t="s">
        <v>115</v>
      </c>
      <c r="N35" s="249" t="s">
        <v>121</v>
      </c>
      <c r="Q35" s="25"/>
      <c r="R35" s="345"/>
      <c r="S35" s="345"/>
      <c r="T35" s="25"/>
    </row>
    <row r="36" spans="12:20" ht="21" customHeight="1">
      <c r="L36" s="570" t="s">
        <v>16</v>
      </c>
      <c r="M36" s="247" t="s">
        <v>243</v>
      </c>
      <c r="N36" s="248" t="s">
        <v>121</v>
      </c>
      <c r="Q36" s="25"/>
      <c r="R36" s="345"/>
      <c r="S36" s="345"/>
      <c r="T36" s="25"/>
    </row>
    <row r="37" spans="12:20" ht="21" customHeight="1" thickBot="1">
      <c r="L37" s="571"/>
      <c r="M37" s="239" t="s">
        <v>153</v>
      </c>
      <c r="N37" s="249" t="s">
        <v>121</v>
      </c>
      <c r="Q37" s="25"/>
      <c r="R37" s="25"/>
      <c r="S37" s="25"/>
      <c r="T37" s="25"/>
    </row>
    <row r="38" spans="12:14" ht="21" customHeight="1">
      <c r="L38" s="570" t="s">
        <v>17</v>
      </c>
      <c r="M38" s="247" t="s">
        <v>109</v>
      </c>
      <c r="N38" s="248" t="s">
        <v>121</v>
      </c>
    </row>
    <row r="39" spans="12:14" ht="21" customHeight="1" thickBot="1">
      <c r="L39" s="571"/>
      <c r="M39" s="239" t="s">
        <v>108</v>
      </c>
      <c r="N39" s="249" t="s">
        <v>121</v>
      </c>
    </row>
    <row r="43" spans="9:15" ht="15" customHeight="1">
      <c r="I43" s="53"/>
      <c r="J43" s="53"/>
      <c r="K43" s="53"/>
      <c r="L43" s="53"/>
      <c r="M43" s="53"/>
      <c r="N43" s="53"/>
      <c r="O43" s="53"/>
    </row>
    <row r="44" spans="9:15" ht="15" customHeight="1">
      <c r="I44" s="53"/>
      <c r="J44" s="53"/>
      <c r="K44" s="53"/>
      <c r="L44" s="53"/>
      <c r="M44" s="53"/>
      <c r="N44" s="53"/>
      <c r="O44" s="53"/>
    </row>
    <row r="45" spans="9:15" ht="15" customHeight="1">
      <c r="I45" s="53"/>
      <c r="J45" s="53"/>
      <c r="K45" s="53"/>
      <c r="L45" s="53"/>
      <c r="M45" s="53"/>
      <c r="N45" s="53"/>
      <c r="O45" s="53"/>
    </row>
    <row r="47" ht="15" customHeight="1">
      <c r="G47" s="53"/>
    </row>
    <row r="48" ht="15" customHeight="1">
      <c r="G48" s="53"/>
    </row>
  </sheetData>
  <sheetProtection/>
  <mergeCells count="56">
    <mergeCell ref="S15:S18"/>
    <mergeCell ref="T15:T18"/>
    <mergeCell ref="L19:L20"/>
    <mergeCell ref="L21:L22"/>
    <mergeCell ref="P15:P18"/>
    <mergeCell ref="Q15:Q18"/>
    <mergeCell ref="R15:R18"/>
    <mergeCell ref="M15:M18"/>
    <mergeCell ref="N15:N18"/>
    <mergeCell ref="O15:O18"/>
    <mergeCell ref="A1:I1"/>
    <mergeCell ref="A14:I14"/>
    <mergeCell ref="L1:T1"/>
    <mergeCell ref="P2:P5"/>
    <mergeCell ref="Q2:Q5"/>
    <mergeCell ref="R2:R5"/>
    <mergeCell ref="S2:S5"/>
    <mergeCell ref="T2:T5"/>
    <mergeCell ref="L6:L7"/>
    <mergeCell ref="L8:L9"/>
    <mergeCell ref="L14:T14"/>
    <mergeCell ref="A2:A5"/>
    <mergeCell ref="B2:B5"/>
    <mergeCell ref="C2:C5"/>
    <mergeCell ref="D2:D5"/>
    <mergeCell ref="E2:E5"/>
    <mergeCell ref="M2:M5"/>
    <mergeCell ref="N2:N5"/>
    <mergeCell ref="O2:O5"/>
    <mergeCell ref="A6:A7"/>
    <mergeCell ref="A8:A9"/>
    <mergeCell ref="F2:F5"/>
    <mergeCell ref="G2:G5"/>
    <mergeCell ref="H2:H5"/>
    <mergeCell ref="I2:I5"/>
    <mergeCell ref="L2:L5"/>
    <mergeCell ref="I15:I18"/>
    <mergeCell ref="L15:L18"/>
    <mergeCell ref="A15:A18"/>
    <mergeCell ref="B15:B18"/>
    <mergeCell ref="C15:C18"/>
    <mergeCell ref="D15:D18"/>
    <mergeCell ref="E15:E18"/>
    <mergeCell ref="A19:A20"/>
    <mergeCell ref="A21:A22"/>
    <mergeCell ref="F15:F18"/>
    <mergeCell ref="G15:G18"/>
    <mergeCell ref="H15:H18"/>
    <mergeCell ref="L34:L35"/>
    <mergeCell ref="L36:L37"/>
    <mergeCell ref="L38:L39"/>
    <mergeCell ref="L27:N27"/>
    <mergeCell ref="L28:L31"/>
    <mergeCell ref="M28:M31"/>
    <mergeCell ref="N28:N31"/>
    <mergeCell ref="L32:L33"/>
  </mergeCells>
  <conditionalFormatting sqref="O6:O9 L6:L9 O19:O22 L19:L22 D6:D9 A6:A9 D19:D22 A19:A22 L32">
    <cfRule type="cellIs" priority="34" dxfId="92" operator="between" stopIfTrue="1">
      <formula>200</formula>
      <formula>219</formula>
    </cfRule>
    <cfRule type="cellIs" priority="35" dxfId="93" operator="between" stopIfTrue="1">
      <formula>220</formula>
      <formula>249</formula>
    </cfRule>
    <cfRule type="cellIs" priority="36" dxfId="94" operator="between" stopIfTrue="1">
      <formula>250</formula>
      <formula>300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S89"/>
  <sheetViews>
    <sheetView zoomScale="80" zoomScaleNormal="80" zoomScalePageLayoutView="0" workbookViewId="0" topLeftCell="A1">
      <selection activeCell="A1" sqref="A1:P1"/>
    </sheetView>
  </sheetViews>
  <sheetFormatPr defaultColWidth="9.140625" defaultRowHeight="15"/>
  <cols>
    <col min="1" max="1" width="5.7109375" style="0" customWidth="1"/>
    <col min="2" max="2" width="6.7109375" style="0" customWidth="1"/>
    <col min="3" max="3" width="22.7109375" style="0" customWidth="1"/>
    <col min="4" max="4" width="9.7109375" style="54" customWidth="1"/>
    <col min="5" max="16" width="9.7109375" style="0" customWidth="1"/>
    <col min="18" max="18" width="20.28125" style="0" customWidth="1"/>
  </cols>
  <sheetData>
    <row r="1" spans="1:16" ht="30" customHeight="1" thickBot="1">
      <c r="A1" s="574" t="s">
        <v>199</v>
      </c>
      <c r="B1" s="575"/>
      <c r="C1" s="575"/>
      <c r="D1" s="575"/>
      <c r="E1" s="575"/>
      <c r="F1" s="575"/>
      <c r="G1" s="575"/>
      <c r="H1" s="575"/>
      <c r="I1" s="575"/>
      <c r="J1" s="575"/>
      <c r="K1" s="575"/>
      <c r="L1" s="575"/>
      <c r="M1" s="575"/>
      <c r="N1" s="575"/>
      <c r="O1" s="575"/>
      <c r="P1" s="576"/>
    </row>
    <row r="2" spans="1:16" ht="19.5" customHeight="1">
      <c r="A2" s="577"/>
      <c r="B2" s="578" t="s">
        <v>0</v>
      </c>
      <c r="C2" s="578" t="s">
        <v>1</v>
      </c>
      <c r="D2" s="580" t="s">
        <v>2</v>
      </c>
      <c r="E2" s="582" t="s">
        <v>10</v>
      </c>
      <c r="F2" s="578" t="s">
        <v>3</v>
      </c>
      <c r="G2" s="578" t="s">
        <v>4</v>
      </c>
      <c r="H2" s="578" t="s">
        <v>5</v>
      </c>
      <c r="I2" s="578" t="s">
        <v>6</v>
      </c>
      <c r="J2" s="582" t="s">
        <v>9</v>
      </c>
      <c r="K2" s="582" t="s">
        <v>129</v>
      </c>
      <c r="L2" s="585" t="s">
        <v>11</v>
      </c>
      <c r="M2" s="585" t="s">
        <v>12</v>
      </c>
      <c r="N2" s="585" t="s">
        <v>106</v>
      </c>
      <c r="O2" s="585" t="s">
        <v>107</v>
      </c>
      <c r="P2" s="584" t="s">
        <v>13</v>
      </c>
    </row>
    <row r="3" spans="1:16" ht="19.5" customHeight="1">
      <c r="A3" s="528"/>
      <c r="B3" s="531"/>
      <c r="C3" s="531"/>
      <c r="D3" s="533"/>
      <c r="E3" s="541"/>
      <c r="F3" s="531"/>
      <c r="G3" s="531"/>
      <c r="H3" s="531"/>
      <c r="I3" s="531"/>
      <c r="J3" s="541"/>
      <c r="K3" s="541"/>
      <c r="L3" s="535"/>
      <c r="M3" s="535"/>
      <c r="N3" s="535"/>
      <c r="O3" s="535"/>
      <c r="P3" s="538"/>
    </row>
    <row r="4" spans="1:16" ht="19.5" customHeight="1">
      <c r="A4" s="528"/>
      <c r="B4" s="531"/>
      <c r="C4" s="531"/>
      <c r="D4" s="533"/>
      <c r="E4" s="541"/>
      <c r="F4" s="531"/>
      <c r="G4" s="531"/>
      <c r="H4" s="531"/>
      <c r="I4" s="531"/>
      <c r="J4" s="541"/>
      <c r="K4" s="541"/>
      <c r="L4" s="535"/>
      <c r="M4" s="535"/>
      <c r="N4" s="535"/>
      <c r="O4" s="535"/>
      <c r="P4" s="538"/>
    </row>
    <row r="5" spans="1:16" ht="16.5" customHeight="1" thickBot="1">
      <c r="A5" s="529"/>
      <c r="B5" s="579"/>
      <c r="C5" s="579"/>
      <c r="D5" s="581"/>
      <c r="E5" s="583"/>
      <c r="F5" s="579"/>
      <c r="G5" s="579"/>
      <c r="H5" s="579"/>
      <c r="I5" s="579"/>
      <c r="J5" s="583"/>
      <c r="K5" s="583"/>
      <c r="L5" s="536"/>
      <c r="M5" s="536"/>
      <c r="N5" s="536"/>
      <c r="O5" s="536"/>
      <c r="P5" s="539"/>
    </row>
    <row r="6" spans="1:16" ht="18" customHeight="1" thickBot="1">
      <c r="A6" s="567" t="s">
        <v>14</v>
      </c>
      <c r="B6" s="438">
        <v>2</v>
      </c>
      <c r="C6" s="439" t="s">
        <v>114</v>
      </c>
      <c r="D6" s="388" t="s">
        <v>121</v>
      </c>
      <c r="E6" s="440">
        <v>6</v>
      </c>
      <c r="F6" s="441">
        <v>261</v>
      </c>
      <c r="G6" s="254">
        <v>181</v>
      </c>
      <c r="H6" s="254">
        <v>178</v>
      </c>
      <c r="I6" s="254">
        <v>195</v>
      </c>
      <c r="J6" s="254"/>
      <c r="K6" s="442">
        <f aca="true" t="shared" si="0" ref="K6:K37">E6*4</f>
        <v>24</v>
      </c>
      <c r="L6" s="254">
        <f aca="true" t="shared" si="1" ref="L6:L37">SUM(F6:K6)</f>
        <v>839</v>
      </c>
      <c r="M6" s="118">
        <f aca="true" t="shared" si="2" ref="M6:M37">AVERAGE(F6:I6)</f>
        <v>203.75</v>
      </c>
      <c r="N6" s="119">
        <f>SUM(F6:K8)</f>
        <v>2372</v>
      </c>
      <c r="O6" s="120"/>
      <c r="P6" s="90">
        <f aca="true" t="shared" si="3" ref="P6:P37">SUM(F6:K6)</f>
        <v>839</v>
      </c>
    </row>
    <row r="7" spans="1:18" ht="18" customHeight="1" thickBot="1">
      <c r="A7" s="569"/>
      <c r="B7" s="443"/>
      <c r="C7" s="444" t="s">
        <v>229</v>
      </c>
      <c r="D7" s="445" t="s">
        <v>121</v>
      </c>
      <c r="E7" s="446">
        <v>3</v>
      </c>
      <c r="F7" s="446">
        <v>158</v>
      </c>
      <c r="G7" s="207">
        <v>165</v>
      </c>
      <c r="H7" s="207">
        <v>176</v>
      </c>
      <c r="I7" s="207">
        <v>176</v>
      </c>
      <c r="J7" s="207"/>
      <c r="K7" s="447">
        <f t="shared" si="0"/>
        <v>12</v>
      </c>
      <c r="L7" s="207">
        <f t="shared" si="1"/>
        <v>687</v>
      </c>
      <c r="M7" s="118">
        <f t="shared" si="2"/>
        <v>168.75</v>
      </c>
      <c r="N7" s="122">
        <f>SUM(F6:K8)</f>
        <v>2372</v>
      </c>
      <c r="O7" s="123"/>
      <c r="P7" s="96">
        <f t="shared" si="3"/>
        <v>687</v>
      </c>
      <c r="R7" s="371" t="s">
        <v>226</v>
      </c>
    </row>
    <row r="8" spans="1:18" ht="18" customHeight="1" thickBot="1">
      <c r="A8" s="568"/>
      <c r="B8" s="448"/>
      <c r="C8" s="449" t="s">
        <v>244</v>
      </c>
      <c r="D8" s="427" t="s">
        <v>121</v>
      </c>
      <c r="E8" s="450"/>
      <c r="F8" s="451">
        <v>227</v>
      </c>
      <c r="G8" s="314">
        <v>194</v>
      </c>
      <c r="H8" s="314">
        <v>183</v>
      </c>
      <c r="I8" s="314">
        <v>210</v>
      </c>
      <c r="J8" s="314">
        <v>32</v>
      </c>
      <c r="K8" s="452">
        <f t="shared" si="0"/>
        <v>0</v>
      </c>
      <c r="L8" s="314">
        <f t="shared" si="1"/>
        <v>846</v>
      </c>
      <c r="M8" s="124">
        <f t="shared" si="2"/>
        <v>203.5</v>
      </c>
      <c r="N8" s="125">
        <f>SUM(F6:K8)</f>
        <v>2372</v>
      </c>
      <c r="O8" s="126">
        <f>AVERAGE(F6:I8)</f>
        <v>192</v>
      </c>
      <c r="P8" s="117">
        <f t="shared" si="3"/>
        <v>846</v>
      </c>
      <c r="R8" s="371"/>
    </row>
    <row r="9" spans="1:18" ht="18" customHeight="1" thickBot="1">
      <c r="A9" s="567" t="s">
        <v>15</v>
      </c>
      <c r="B9" s="438">
        <v>2</v>
      </c>
      <c r="C9" s="382" t="s">
        <v>115</v>
      </c>
      <c r="D9" s="383" t="s">
        <v>121</v>
      </c>
      <c r="E9" s="384">
        <v>3</v>
      </c>
      <c r="F9" s="441">
        <v>187</v>
      </c>
      <c r="G9" s="254">
        <v>214</v>
      </c>
      <c r="H9" s="254">
        <v>196</v>
      </c>
      <c r="I9" s="254">
        <v>174</v>
      </c>
      <c r="J9" s="254"/>
      <c r="K9" s="442">
        <f t="shared" si="0"/>
        <v>12</v>
      </c>
      <c r="L9" s="254">
        <f t="shared" si="1"/>
        <v>783</v>
      </c>
      <c r="M9" s="118">
        <f t="shared" si="2"/>
        <v>192.75</v>
      </c>
      <c r="N9" s="119">
        <f>SUM(F9:K11)</f>
        <v>2355</v>
      </c>
      <c r="O9" s="120"/>
      <c r="P9" s="90">
        <f t="shared" si="3"/>
        <v>783</v>
      </c>
      <c r="R9" s="371"/>
    </row>
    <row r="10" spans="1:18" ht="18" customHeight="1" thickBot="1">
      <c r="A10" s="569"/>
      <c r="B10" s="443"/>
      <c r="C10" s="382" t="s">
        <v>248</v>
      </c>
      <c r="D10" s="445" t="s">
        <v>239</v>
      </c>
      <c r="E10" s="386">
        <v>2</v>
      </c>
      <c r="F10" s="446">
        <v>206</v>
      </c>
      <c r="G10" s="207">
        <v>169</v>
      </c>
      <c r="H10" s="207">
        <v>202</v>
      </c>
      <c r="I10" s="207">
        <v>202</v>
      </c>
      <c r="J10" s="207"/>
      <c r="K10" s="447">
        <f t="shared" si="0"/>
        <v>8</v>
      </c>
      <c r="L10" s="207">
        <f t="shared" si="1"/>
        <v>787</v>
      </c>
      <c r="M10" s="118">
        <f t="shared" si="2"/>
        <v>194.75</v>
      </c>
      <c r="N10" s="122">
        <f>SUM(F9:K11)</f>
        <v>2355</v>
      </c>
      <c r="O10" s="123"/>
      <c r="P10" s="96">
        <f t="shared" si="3"/>
        <v>787</v>
      </c>
      <c r="R10" s="371"/>
    </row>
    <row r="11" spans="1:18" ht="18" customHeight="1" thickBot="1">
      <c r="A11" s="568"/>
      <c r="B11" s="448"/>
      <c r="C11" s="417" t="s">
        <v>238</v>
      </c>
      <c r="D11" s="427" t="s">
        <v>239</v>
      </c>
      <c r="E11" s="418">
        <v>3</v>
      </c>
      <c r="F11" s="451">
        <v>183</v>
      </c>
      <c r="G11" s="314">
        <v>221</v>
      </c>
      <c r="H11" s="314">
        <v>196</v>
      </c>
      <c r="I11" s="314">
        <v>173</v>
      </c>
      <c r="J11" s="314"/>
      <c r="K11" s="452">
        <f t="shared" si="0"/>
        <v>12</v>
      </c>
      <c r="L11" s="314">
        <f t="shared" si="1"/>
        <v>785</v>
      </c>
      <c r="M11" s="124">
        <f t="shared" si="2"/>
        <v>193.25</v>
      </c>
      <c r="N11" s="125">
        <f>SUM(F9:K11)</f>
        <v>2355</v>
      </c>
      <c r="O11" s="126">
        <f>AVERAGE(F9:I11)</f>
        <v>193.58333333333334</v>
      </c>
      <c r="P11" s="117">
        <f t="shared" si="3"/>
        <v>785</v>
      </c>
      <c r="R11" s="25"/>
    </row>
    <row r="12" spans="1:19" ht="18" customHeight="1" thickBot="1">
      <c r="A12" s="567" t="s">
        <v>16</v>
      </c>
      <c r="B12" s="438">
        <v>2</v>
      </c>
      <c r="C12" s="453" t="s">
        <v>177</v>
      </c>
      <c r="D12" s="454" t="s">
        <v>156</v>
      </c>
      <c r="E12" s="394">
        <v>8</v>
      </c>
      <c r="F12" s="455">
        <v>169</v>
      </c>
      <c r="G12" s="254">
        <v>203</v>
      </c>
      <c r="H12" s="254">
        <v>155</v>
      </c>
      <c r="I12" s="254">
        <v>202</v>
      </c>
      <c r="J12" s="254"/>
      <c r="K12" s="442">
        <f t="shared" si="0"/>
        <v>32</v>
      </c>
      <c r="L12" s="254">
        <f t="shared" si="1"/>
        <v>761</v>
      </c>
      <c r="M12" s="118">
        <f t="shared" si="2"/>
        <v>182.25</v>
      </c>
      <c r="N12" s="119">
        <f>SUM(F12:K14)</f>
        <v>2257</v>
      </c>
      <c r="O12" s="120"/>
      <c r="P12" s="90">
        <f t="shared" si="3"/>
        <v>761</v>
      </c>
      <c r="R12" s="53"/>
      <c r="S12" s="53"/>
    </row>
    <row r="13" spans="1:16" ht="18" customHeight="1" thickBot="1">
      <c r="A13" s="569"/>
      <c r="B13" s="443"/>
      <c r="C13" s="382" t="s">
        <v>176</v>
      </c>
      <c r="D13" s="383" t="s">
        <v>156</v>
      </c>
      <c r="E13" s="386">
        <v>3</v>
      </c>
      <c r="F13" s="446">
        <v>189</v>
      </c>
      <c r="G13" s="207">
        <v>214</v>
      </c>
      <c r="H13" s="207">
        <v>194</v>
      </c>
      <c r="I13" s="207">
        <v>181</v>
      </c>
      <c r="J13" s="207"/>
      <c r="K13" s="447">
        <f t="shared" si="0"/>
        <v>12</v>
      </c>
      <c r="L13" s="207">
        <f t="shared" si="1"/>
        <v>790</v>
      </c>
      <c r="M13" s="118">
        <f t="shared" si="2"/>
        <v>194.5</v>
      </c>
      <c r="N13" s="122">
        <f>SUM(F12:K14)</f>
        <v>2257</v>
      </c>
      <c r="O13" s="123"/>
      <c r="P13" s="96">
        <f t="shared" si="3"/>
        <v>790</v>
      </c>
    </row>
    <row r="14" spans="1:16" ht="18" customHeight="1" thickBot="1">
      <c r="A14" s="568"/>
      <c r="B14" s="448"/>
      <c r="C14" s="417" t="s">
        <v>171</v>
      </c>
      <c r="D14" s="427" t="s">
        <v>156</v>
      </c>
      <c r="E14" s="418">
        <v>7</v>
      </c>
      <c r="F14" s="451">
        <v>157</v>
      </c>
      <c r="G14" s="314">
        <v>179</v>
      </c>
      <c r="H14" s="314">
        <v>172</v>
      </c>
      <c r="I14" s="314">
        <v>170</v>
      </c>
      <c r="J14" s="314"/>
      <c r="K14" s="452">
        <f t="shared" si="0"/>
        <v>28</v>
      </c>
      <c r="L14" s="314">
        <f t="shared" si="1"/>
        <v>706</v>
      </c>
      <c r="M14" s="124">
        <f t="shared" si="2"/>
        <v>169.5</v>
      </c>
      <c r="N14" s="125">
        <f>SUM(F12:K14)</f>
        <v>2257</v>
      </c>
      <c r="O14" s="126">
        <f>AVERAGE(F12:I14)</f>
        <v>182.08333333333334</v>
      </c>
      <c r="P14" s="117">
        <f t="shared" si="3"/>
        <v>706</v>
      </c>
    </row>
    <row r="15" spans="1:16" ht="18" customHeight="1" thickBot="1">
      <c r="A15" s="567" t="s">
        <v>17</v>
      </c>
      <c r="B15" s="438">
        <v>1</v>
      </c>
      <c r="C15" s="456" t="s">
        <v>234</v>
      </c>
      <c r="D15" s="457" t="s">
        <v>156</v>
      </c>
      <c r="E15" s="394"/>
      <c r="F15" s="441">
        <v>198</v>
      </c>
      <c r="G15" s="254">
        <v>214</v>
      </c>
      <c r="H15" s="254">
        <v>235</v>
      </c>
      <c r="I15" s="254">
        <v>185</v>
      </c>
      <c r="J15" s="254"/>
      <c r="K15" s="442">
        <f t="shared" si="0"/>
        <v>0</v>
      </c>
      <c r="L15" s="254">
        <f t="shared" si="1"/>
        <v>832</v>
      </c>
      <c r="M15" s="118">
        <f t="shared" si="2"/>
        <v>208</v>
      </c>
      <c r="N15" s="119">
        <f>SUM(F15:K17)</f>
        <v>2230</v>
      </c>
      <c r="O15" s="120"/>
      <c r="P15" s="90">
        <f t="shared" si="3"/>
        <v>832</v>
      </c>
    </row>
    <row r="16" spans="1:16" ht="18" customHeight="1" thickBot="1">
      <c r="A16" s="569"/>
      <c r="B16" s="443"/>
      <c r="C16" s="385" t="s">
        <v>175</v>
      </c>
      <c r="D16" s="383" t="s">
        <v>156</v>
      </c>
      <c r="E16" s="386">
        <v>8</v>
      </c>
      <c r="F16" s="446">
        <v>157</v>
      </c>
      <c r="G16" s="207">
        <v>187</v>
      </c>
      <c r="H16" s="207">
        <v>209</v>
      </c>
      <c r="I16" s="207">
        <v>162</v>
      </c>
      <c r="J16" s="207"/>
      <c r="K16" s="447">
        <f t="shared" si="0"/>
        <v>32</v>
      </c>
      <c r="L16" s="207">
        <f t="shared" si="1"/>
        <v>747</v>
      </c>
      <c r="M16" s="118">
        <f t="shared" si="2"/>
        <v>178.75</v>
      </c>
      <c r="N16" s="122">
        <f>SUM(F15:K17)</f>
        <v>2230</v>
      </c>
      <c r="O16" s="123"/>
      <c r="P16" s="96">
        <f t="shared" si="3"/>
        <v>747</v>
      </c>
    </row>
    <row r="17" spans="1:16" ht="18" customHeight="1" thickBot="1">
      <c r="A17" s="568"/>
      <c r="B17" s="448"/>
      <c r="C17" s="417" t="s">
        <v>168</v>
      </c>
      <c r="D17" s="458" t="s">
        <v>156</v>
      </c>
      <c r="E17" s="314"/>
      <c r="F17" s="451">
        <v>139</v>
      </c>
      <c r="G17" s="314">
        <v>171</v>
      </c>
      <c r="H17" s="314">
        <v>162</v>
      </c>
      <c r="I17" s="314">
        <v>179</v>
      </c>
      <c r="J17" s="314"/>
      <c r="K17" s="452">
        <f t="shared" si="0"/>
        <v>0</v>
      </c>
      <c r="L17" s="314">
        <f t="shared" si="1"/>
        <v>651</v>
      </c>
      <c r="M17" s="124">
        <f t="shared" si="2"/>
        <v>162.75</v>
      </c>
      <c r="N17" s="125">
        <f>SUM(F15:K17)</f>
        <v>2230</v>
      </c>
      <c r="O17" s="126">
        <f>AVERAGE(F15:I17)</f>
        <v>183.16666666666666</v>
      </c>
      <c r="P17" s="117">
        <f t="shared" si="3"/>
        <v>651</v>
      </c>
    </row>
    <row r="18" spans="1:16" ht="18" customHeight="1" thickBot="1">
      <c r="A18" s="569" t="s">
        <v>18</v>
      </c>
      <c r="B18" s="128">
        <v>2</v>
      </c>
      <c r="C18" s="284" t="s">
        <v>153</v>
      </c>
      <c r="D18" s="258" t="s">
        <v>121</v>
      </c>
      <c r="E18" s="397"/>
      <c r="F18" s="129">
        <v>148</v>
      </c>
      <c r="G18" s="94">
        <v>185</v>
      </c>
      <c r="H18" s="94">
        <v>213</v>
      </c>
      <c r="I18" s="94">
        <v>180</v>
      </c>
      <c r="J18" s="94">
        <v>32</v>
      </c>
      <c r="K18" s="130">
        <f t="shared" si="0"/>
        <v>0</v>
      </c>
      <c r="L18" s="94">
        <f t="shared" si="1"/>
        <v>758</v>
      </c>
      <c r="M18" s="131">
        <f t="shared" si="2"/>
        <v>181.5</v>
      </c>
      <c r="N18" s="132">
        <f>SUM(F18:K20)</f>
        <v>2224</v>
      </c>
      <c r="O18" s="133"/>
      <c r="P18" s="105">
        <f t="shared" si="3"/>
        <v>758</v>
      </c>
    </row>
    <row r="19" spans="1:16" ht="18" customHeight="1" thickBot="1">
      <c r="A19" s="569"/>
      <c r="B19" s="134"/>
      <c r="C19" s="91" t="s">
        <v>243</v>
      </c>
      <c r="D19" s="92" t="s">
        <v>121</v>
      </c>
      <c r="E19" s="98"/>
      <c r="F19" s="110">
        <v>167</v>
      </c>
      <c r="G19" s="95">
        <v>191</v>
      </c>
      <c r="H19" s="95">
        <v>170</v>
      </c>
      <c r="I19" s="95">
        <v>190</v>
      </c>
      <c r="J19" s="95"/>
      <c r="K19" s="130">
        <f t="shared" si="0"/>
        <v>0</v>
      </c>
      <c r="L19" s="95">
        <f t="shared" si="1"/>
        <v>718</v>
      </c>
      <c r="M19" s="118">
        <f t="shared" si="2"/>
        <v>179.5</v>
      </c>
      <c r="N19" s="122">
        <f>SUM(F18:K20)</f>
        <v>2224</v>
      </c>
      <c r="O19" s="123"/>
      <c r="P19" s="96">
        <f t="shared" si="3"/>
        <v>718</v>
      </c>
    </row>
    <row r="20" spans="1:16" ht="18" customHeight="1" thickBot="1">
      <c r="A20" s="569"/>
      <c r="B20" s="135"/>
      <c r="C20" s="362" t="s">
        <v>241</v>
      </c>
      <c r="D20" s="48" t="s">
        <v>121</v>
      </c>
      <c r="E20" s="364">
        <v>2</v>
      </c>
      <c r="F20" s="136">
        <v>221</v>
      </c>
      <c r="G20" s="103">
        <v>193</v>
      </c>
      <c r="H20" s="103">
        <v>165</v>
      </c>
      <c r="I20" s="103">
        <v>161</v>
      </c>
      <c r="J20" s="103"/>
      <c r="K20" s="137">
        <f t="shared" si="0"/>
        <v>8</v>
      </c>
      <c r="L20" s="103">
        <f t="shared" si="1"/>
        <v>748</v>
      </c>
      <c r="M20" s="138">
        <f t="shared" si="2"/>
        <v>185</v>
      </c>
      <c r="N20" s="139">
        <f>SUM(F18:K20)</f>
        <v>2224</v>
      </c>
      <c r="O20" s="140">
        <f>AVERAGE(F18:I20)</f>
        <v>182</v>
      </c>
      <c r="P20" s="104">
        <f t="shared" si="3"/>
        <v>748</v>
      </c>
    </row>
    <row r="21" spans="1:16" ht="18" customHeight="1" thickBot="1">
      <c r="A21" s="567" t="s">
        <v>19</v>
      </c>
      <c r="B21" s="141">
        <v>2</v>
      </c>
      <c r="C21" s="361" t="s">
        <v>109</v>
      </c>
      <c r="D21" s="101" t="s">
        <v>121</v>
      </c>
      <c r="E21" s="359">
        <v>4</v>
      </c>
      <c r="F21" s="142">
        <v>181</v>
      </c>
      <c r="G21" s="89">
        <v>225</v>
      </c>
      <c r="H21" s="89">
        <v>191</v>
      </c>
      <c r="I21" s="89">
        <v>184</v>
      </c>
      <c r="J21" s="89"/>
      <c r="K21" s="143">
        <f t="shared" si="0"/>
        <v>16</v>
      </c>
      <c r="L21" s="89">
        <f t="shared" si="1"/>
        <v>797</v>
      </c>
      <c r="M21" s="118">
        <f t="shared" si="2"/>
        <v>195.25</v>
      </c>
      <c r="N21" s="119">
        <f>SUM(F21:K23)</f>
        <v>2208</v>
      </c>
      <c r="O21" s="120"/>
      <c r="P21" s="90">
        <f t="shared" si="3"/>
        <v>797</v>
      </c>
    </row>
    <row r="22" spans="1:16" ht="18" customHeight="1" thickBot="1">
      <c r="A22" s="569"/>
      <c r="B22" s="134"/>
      <c r="C22" s="97" t="s">
        <v>108</v>
      </c>
      <c r="D22" s="99" t="s">
        <v>121</v>
      </c>
      <c r="E22" s="390"/>
      <c r="F22" s="110">
        <v>168</v>
      </c>
      <c r="G22" s="95">
        <v>190</v>
      </c>
      <c r="H22" s="95">
        <v>213</v>
      </c>
      <c r="I22" s="95">
        <v>182</v>
      </c>
      <c r="J22" s="95"/>
      <c r="K22" s="130">
        <f t="shared" si="0"/>
        <v>0</v>
      </c>
      <c r="L22" s="95">
        <f t="shared" si="1"/>
        <v>753</v>
      </c>
      <c r="M22" s="118">
        <f t="shared" si="2"/>
        <v>188.25</v>
      </c>
      <c r="N22" s="122">
        <f>SUM(F21:K23)</f>
        <v>2208</v>
      </c>
      <c r="O22" s="123"/>
      <c r="P22" s="96">
        <f t="shared" si="3"/>
        <v>753</v>
      </c>
    </row>
    <row r="23" spans="1:16" ht="18" customHeight="1" thickBot="1">
      <c r="A23" s="568"/>
      <c r="B23" s="144"/>
      <c r="C23" s="362" t="s">
        <v>110</v>
      </c>
      <c r="D23" s="46" t="s">
        <v>121</v>
      </c>
      <c r="E23" s="115"/>
      <c r="F23" s="115">
        <v>180</v>
      </c>
      <c r="G23" s="115">
        <v>187</v>
      </c>
      <c r="H23" s="115">
        <v>136</v>
      </c>
      <c r="I23" s="115">
        <v>155</v>
      </c>
      <c r="J23" s="115"/>
      <c r="K23" s="146">
        <f t="shared" si="0"/>
        <v>0</v>
      </c>
      <c r="L23" s="115">
        <f t="shared" si="1"/>
        <v>658</v>
      </c>
      <c r="M23" s="124">
        <f t="shared" si="2"/>
        <v>164.5</v>
      </c>
      <c r="N23" s="125">
        <f>SUM(F21:K23)</f>
        <v>2208</v>
      </c>
      <c r="O23" s="126">
        <f>AVERAGE(F21:I23)</f>
        <v>182.66666666666666</v>
      </c>
      <c r="P23" s="117">
        <f t="shared" si="3"/>
        <v>658</v>
      </c>
    </row>
    <row r="24" spans="1:16" ht="18" customHeight="1" thickBot="1">
      <c r="A24" s="569" t="s">
        <v>20</v>
      </c>
      <c r="B24" s="128">
        <v>2</v>
      </c>
      <c r="C24" s="361" t="s">
        <v>230</v>
      </c>
      <c r="D24" s="101" t="s">
        <v>156</v>
      </c>
      <c r="E24" s="429">
        <v>5</v>
      </c>
      <c r="F24" s="129">
        <v>129</v>
      </c>
      <c r="G24" s="94">
        <v>175</v>
      </c>
      <c r="H24" s="94">
        <v>151</v>
      </c>
      <c r="I24" s="94">
        <v>188</v>
      </c>
      <c r="J24" s="94"/>
      <c r="K24" s="130">
        <f t="shared" si="0"/>
        <v>20</v>
      </c>
      <c r="L24" s="94">
        <f t="shared" si="1"/>
        <v>663</v>
      </c>
      <c r="M24" s="131">
        <f t="shared" si="2"/>
        <v>160.75</v>
      </c>
      <c r="N24" s="132">
        <f>SUM(F24:K26)</f>
        <v>2191</v>
      </c>
      <c r="O24" s="133"/>
      <c r="P24" s="105">
        <f t="shared" si="3"/>
        <v>663</v>
      </c>
    </row>
    <row r="25" spans="1:16" ht="18" customHeight="1" thickBot="1">
      <c r="A25" s="569"/>
      <c r="B25" s="134"/>
      <c r="C25" s="107" t="s">
        <v>236</v>
      </c>
      <c r="D25" s="108" t="s">
        <v>121</v>
      </c>
      <c r="E25" s="435"/>
      <c r="F25" s="95">
        <v>243</v>
      </c>
      <c r="G25" s="95">
        <v>207</v>
      </c>
      <c r="H25" s="95">
        <v>190</v>
      </c>
      <c r="I25" s="95">
        <v>153</v>
      </c>
      <c r="J25" s="95"/>
      <c r="K25" s="130">
        <f t="shared" si="0"/>
        <v>0</v>
      </c>
      <c r="L25" s="95">
        <f t="shared" si="1"/>
        <v>793</v>
      </c>
      <c r="M25" s="118">
        <f t="shared" si="2"/>
        <v>198.25</v>
      </c>
      <c r="N25" s="122">
        <f>SUM(F24:K26)</f>
        <v>2191</v>
      </c>
      <c r="O25" s="123"/>
      <c r="P25" s="96">
        <f t="shared" si="3"/>
        <v>793</v>
      </c>
    </row>
    <row r="26" spans="1:16" ht="18" customHeight="1" thickBot="1">
      <c r="A26" s="569"/>
      <c r="B26" s="135"/>
      <c r="C26" s="381" t="s">
        <v>160</v>
      </c>
      <c r="D26" s="46" t="s">
        <v>121</v>
      </c>
      <c r="E26" s="436">
        <v>6</v>
      </c>
      <c r="F26" s="129">
        <v>167</v>
      </c>
      <c r="G26" s="94">
        <v>220</v>
      </c>
      <c r="H26" s="94">
        <v>157</v>
      </c>
      <c r="I26" s="94">
        <v>167</v>
      </c>
      <c r="J26" s="103"/>
      <c r="K26" s="137">
        <f t="shared" si="0"/>
        <v>24</v>
      </c>
      <c r="L26" s="103">
        <f t="shared" si="1"/>
        <v>735</v>
      </c>
      <c r="M26" s="138">
        <f t="shared" si="2"/>
        <v>177.75</v>
      </c>
      <c r="N26" s="139">
        <f>SUM(F24:K26)</f>
        <v>2191</v>
      </c>
      <c r="O26" s="140">
        <f>AVERAGE(F24:I26)</f>
        <v>178.91666666666666</v>
      </c>
      <c r="P26" s="104">
        <f t="shared" si="3"/>
        <v>735</v>
      </c>
    </row>
    <row r="27" spans="1:16" ht="18" customHeight="1" thickBot="1">
      <c r="A27" s="567" t="s">
        <v>21</v>
      </c>
      <c r="B27" s="141">
        <v>1</v>
      </c>
      <c r="C27" s="361" t="s">
        <v>247</v>
      </c>
      <c r="D27" s="101" t="s">
        <v>121</v>
      </c>
      <c r="E27" s="359">
        <v>6</v>
      </c>
      <c r="F27" s="142">
        <v>170</v>
      </c>
      <c r="G27" s="89">
        <v>166</v>
      </c>
      <c r="H27" s="89">
        <v>151</v>
      </c>
      <c r="I27" s="89">
        <v>214</v>
      </c>
      <c r="J27" s="89"/>
      <c r="K27" s="143">
        <f t="shared" si="0"/>
        <v>24</v>
      </c>
      <c r="L27" s="89">
        <f t="shared" si="1"/>
        <v>725</v>
      </c>
      <c r="M27" s="118">
        <f t="shared" si="2"/>
        <v>175.25</v>
      </c>
      <c r="N27" s="119">
        <f>SUM(F27:K29)</f>
        <v>2185</v>
      </c>
      <c r="O27" s="120"/>
      <c r="P27" s="90">
        <f t="shared" si="3"/>
        <v>725</v>
      </c>
    </row>
    <row r="28" spans="1:16" ht="18" customHeight="1" thickBot="1">
      <c r="A28" s="569"/>
      <c r="B28" s="134"/>
      <c r="C28" s="97" t="s">
        <v>162</v>
      </c>
      <c r="D28" s="92" t="s">
        <v>121</v>
      </c>
      <c r="E28" s="98">
        <v>5</v>
      </c>
      <c r="F28" s="110">
        <v>181</v>
      </c>
      <c r="G28" s="95">
        <v>213</v>
      </c>
      <c r="H28" s="95">
        <v>170</v>
      </c>
      <c r="I28" s="95">
        <v>155</v>
      </c>
      <c r="J28" s="95"/>
      <c r="K28" s="130">
        <f t="shared" si="0"/>
        <v>20</v>
      </c>
      <c r="L28" s="95">
        <f t="shared" si="1"/>
        <v>739</v>
      </c>
      <c r="M28" s="118">
        <f t="shared" si="2"/>
        <v>179.75</v>
      </c>
      <c r="N28" s="122">
        <f>SUM(F27:K29)</f>
        <v>2185</v>
      </c>
      <c r="O28" s="123"/>
      <c r="P28" s="96">
        <f t="shared" si="3"/>
        <v>739</v>
      </c>
    </row>
    <row r="29" spans="1:16" ht="18" customHeight="1" thickBot="1">
      <c r="A29" s="568"/>
      <c r="B29" s="144"/>
      <c r="C29" s="283" t="s">
        <v>161</v>
      </c>
      <c r="D29" s="46" t="s">
        <v>121</v>
      </c>
      <c r="E29" s="282">
        <v>3</v>
      </c>
      <c r="F29" s="113">
        <v>205</v>
      </c>
      <c r="G29" s="115">
        <v>133</v>
      </c>
      <c r="H29" s="115">
        <v>201</v>
      </c>
      <c r="I29" s="115">
        <v>170</v>
      </c>
      <c r="J29" s="115"/>
      <c r="K29" s="146">
        <f t="shared" si="0"/>
        <v>12</v>
      </c>
      <c r="L29" s="115">
        <f t="shared" si="1"/>
        <v>721</v>
      </c>
      <c r="M29" s="124">
        <f t="shared" si="2"/>
        <v>177.25</v>
      </c>
      <c r="N29" s="125">
        <f>SUM(F27:K29)</f>
        <v>2185</v>
      </c>
      <c r="O29" s="126">
        <f>AVERAGE(F27:I29)</f>
        <v>177.41666666666666</v>
      </c>
      <c r="P29" s="117">
        <f t="shared" si="3"/>
        <v>721</v>
      </c>
    </row>
    <row r="30" spans="1:16" ht="18" customHeight="1" thickBot="1">
      <c r="A30" s="569" t="s">
        <v>22</v>
      </c>
      <c r="B30" s="128">
        <v>1</v>
      </c>
      <c r="C30" s="433" t="s">
        <v>233</v>
      </c>
      <c r="D30" s="357" t="s">
        <v>122</v>
      </c>
      <c r="E30" s="129">
        <v>8</v>
      </c>
      <c r="F30" s="129">
        <v>166</v>
      </c>
      <c r="G30" s="94">
        <v>147</v>
      </c>
      <c r="H30" s="94">
        <v>188</v>
      </c>
      <c r="I30" s="94">
        <v>171</v>
      </c>
      <c r="J30" s="94"/>
      <c r="K30" s="130">
        <f t="shared" si="0"/>
        <v>32</v>
      </c>
      <c r="L30" s="94">
        <f t="shared" si="1"/>
        <v>704</v>
      </c>
      <c r="M30" s="131">
        <f t="shared" si="2"/>
        <v>168</v>
      </c>
      <c r="N30" s="132">
        <f>SUM(F30:K32)</f>
        <v>2183</v>
      </c>
      <c r="O30" s="133"/>
      <c r="P30" s="105">
        <f t="shared" si="3"/>
        <v>704</v>
      </c>
    </row>
    <row r="31" spans="1:16" ht="18" customHeight="1" thickBot="1">
      <c r="A31" s="569"/>
      <c r="B31" s="134"/>
      <c r="C31" s="380" t="s">
        <v>174</v>
      </c>
      <c r="D31" s="92" t="s">
        <v>122</v>
      </c>
      <c r="E31" s="430">
        <v>6</v>
      </c>
      <c r="F31" s="110">
        <v>147</v>
      </c>
      <c r="G31" s="95">
        <v>166</v>
      </c>
      <c r="H31" s="95">
        <v>171</v>
      </c>
      <c r="I31" s="95">
        <v>197</v>
      </c>
      <c r="J31" s="95"/>
      <c r="K31" s="130">
        <f t="shared" si="0"/>
        <v>24</v>
      </c>
      <c r="L31" s="95">
        <f t="shared" si="1"/>
        <v>705</v>
      </c>
      <c r="M31" s="118">
        <f t="shared" si="2"/>
        <v>170.25</v>
      </c>
      <c r="N31" s="122">
        <f>SUM(F30:K32)</f>
        <v>2183</v>
      </c>
      <c r="O31" s="123"/>
      <c r="P31" s="96">
        <f t="shared" si="3"/>
        <v>705</v>
      </c>
    </row>
    <row r="32" spans="1:16" ht="18" customHeight="1" thickBot="1">
      <c r="A32" s="569"/>
      <c r="B32" s="135"/>
      <c r="C32" s="434" t="s">
        <v>163</v>
      </c>
      <c r="D32" s="428" t="s">
        <v>122</v>
      </c>
      <c r="E32" s="437">
        <v>8</v>
      </c>
      <c r="F32" s="136">
        <v>195</v>
      </c>
      <c r="G32" s="103">
        <v>206</v>
      </c>
      <c r="H32" s="103">
        <v>158</v>
      </c>
      <c r="I32" s="103">
        <v>183</v>
      </c>
      <c r="J32" s="103"/>
      <c r="K32" s="137">
        <f t="shared" si="0"/>
        <v>32</v>
      </c>
      <c r="L32" s="103">
        <f t="shared" si="1"/>
        <v>774</v>
      </c>
      <c r="M32" s="138">
        <f t="shared" si="2"/>
        <v>185.5</v>
      </c>
      <c r="N32" s="139">
        <f>SUM(F30:K32)</f>
        <v>2183</v>
      </c>
      <c r="O32" s="140">
        <f>AVERAGE(F30:I32)</f>
        <v>174.58333333333334</v>
      </c>
      <c r="P32" s="104">
        <f t="shared" si="3"/>
        <v>774</v>
      </c>
    </row>
    <row r="33" spans="1:16" ht="18" customHeight="1" thickBot="1">
      <c r="A33" s="567" t="s">
        <v>23</v>
      </c>
      <c r="B33" s="141">
        <v>1</v>
      </c>
      <c r="C33" s="379" t="s">
        <v>235</v>
      </c>
      <c r="D33" s="49" t="s">
        <v>121</v>
      </c>
      <c r="E33" s="142"/>
      <c r="F33" s="142">
        <v>178</v>
      </c>
      <c r="G33" s="89">
        <v>178</v>
      </c>
      <c r="H33" s="89">
        <v>180</v>
      </c>
      <c r="I33" s="89">
        <v>142</v>
      </c>
      <c r="J33" s="89">
        <v>32</v>
      </c>
      <c r="K33" s="143">
        <f t="shared" si="0"/>
        <v>0</v>
      </c>
      <c r="L33" s="89">
        <f t="shared" si="1"/>
        <v>710</v>
      </c>
      <c r="M33" s="118">
        <f t="shared" si="2"/>
        <v>169.5</v>
      </c>
      <c r="N33" s="119">
        <f>SUM(F33:K35)</f>
        <v>2176</v>
      </c>
      <c r="O33" s="120"/>
      <c r="P33" s="90">
        <f t="shared" si="3"/>
        <v>710</v>
      </c>
    </row>
    <row r="34" spans="1:16" ht="18" customHeight="1" thickBot="1">
      <c r="A34" s="569"/>
      <c r="B34" s="134"/>
      <c r="C34" s="380" t="s">
        <v>227</v>
      </c>
      <c r="D34" s="92" t="s">
        <v>121</v>
      </c>
      <c r="E34" s="110"/>
      <c r="F34" s="110">
        <v>210</v>
      </c>
      <c r="G34" s="95">
        <v>215</v>
      </c>
      <c r="H34" s="95">
        <v>197</v>
      </c>
      <c r="I34" s="95">
        <v>161</v>
      </c>
      <c r="J34" s="95"/>
      <c r="K34" s="130">
        <f t="shared" si="0"/>
        <v>0</v>
      </c>
      <c r="L34" s="95">
        <f t="shared" si="1"/>
        <v>783</v>
      </c>
      <c r="M34" s="118">
        <f t="shared" si="2"/>
        <v>195.75</v>
      </c>
      <c r="N34" s="122">
        <f>SUM(F33:K35)</f>
        <v>2176</v>
      </c>
      <c r="O34" s="123"/>
      <c r="P34" s="96">
        <f t="shared" si="3"/>
        <v>783</v>
      </c>
    </row>
    <row r="35" spans="1:16" ht="18" customHeight="1" thickBot="1">
      <c r="A35" s="568"/>
      <c r="B35" s="144"/>
      <c r="C35" s="145" t="s">
        <v>151</v>
      </c>
      <c r="D35" s="403" t="s">
        <v>121</v>
      </c>
      <c r="E35" s="113"/>
      <c r="F35" s="113">
        <v>161</v>
      </c>
      <c r="G35" s="115">
        <v>157</v>
      </c>
      <c r="H35" s="115">
        <v>180</v>
      </c>
      <c r="I35" s="115">
        <v>185</v>
      </c>
      <c r="J35" s="115"/>
      <c r="K35" s="146">
        <f t="shared" si="0"/>
        <v>0</v>
      </c>
      <c r="L35" s="115">
        <f t="shared" si="1"/>
        <v>683</v>
      </c>
      <c r="M35" s="124">
        <f t="shared" si="2"/>
        <v>170.75</v>
      </c>
      <c r="N35" s="125">
        <f>SUM(F33:K35)</f>
        <v>2176</v>
      </c>
      <c r="O35" s="126">
        <f>AVERAGE(F33:I35)</f>
        <v>178.66666666666666</v>
      </c>
      <c r="P35" s="117">
        <f t="shared" si="3"/>
        <v>683</v>
      </c>
    </row>
    <row r="36" spans="1:16" ht="18" customHeight="1" thickBot="1">
      <c r="A36" s="569" t="s">
        <v>24</v>
      </c>
      <c r="B36" s="128">
        <v>1</v>
      </c>
      <c r="C36" s="97" t="s">
        <v>246</v>
      </c>
      <c r="D36" s="99" t="s">
        <v>156</v>
      </c>
      <c r="E36" s="98">
        <v>4</v>
      </c>
      <c r="F36" s="94">
        <v>171</v>
      </c>
      <c r="G36" s="94">
        <v>203</v>
      </c>
      <c r="H36" s="94">
        <v>170</v>
      </c>
      <c r="I36" s="94">
        <v>170</v>
      </c>
      <c r="J36" s="94"/>
      <c r="K36" s="130">
        <f t="shared" si="0"/>
        <v>16</v>
      </c>
      <c r="L36" s="94">
        <f t="shared" si="1"/>
        <v>730</v>
      </c>
      <c r="M36" s="131">
        <f t="shared" si="2"/>
        <v>178.5</v>
      </c>
      <c r="N36" s="132">
        <f>SUM(F36:K38)</f>
        <v>2117</v>
      </c>
      <c r="O36" s="133"/>
      <c r="P36" s="105">
        <f t="shared" si="3"/>
        <v>730</v>
      </c>
    </row>
    <row r="37" spans="1:16" ht="18" customHeight="1" thickBot="1">
      <c r="A37" s="569"/>
      <c r="B37" s="134"/>
      <c r="C37" s="97" t="s">
        <v>231</v>
      </c>
      <c r="D37" s="92" t="s">
        <v>156</v>
      </c>
      <c r="E37" s="95">
        <v>3</v>
      </c>
      <c r="F37" s="95">
        <v>188</v>
      </c>
      <c r="G37" s="95">
        <v>105</v>
      </c>
      <c r="H37" s="95">
        <v>171</v>
      </c>
      <c r="I37" s="95">
        <v>163</v>
      </c>
      <c r="J37" s="95"/>
      <c r="K37" s="130">
        <f t="shared" si="0"/>
        <v>12</v>
      </c>
      <c r="L37" s="95">
        <f t="shared" si="1"/>
        <v>639</v>
      </c>
      <c r="M37" s="118">
        <f t="shared" si="2"/>
        <v>156.75</v>
      </c>
      <c r="N37" s="122">
        <f>SUM(F36:K38)</f>
        <v>2117</v>
      </c>
      <c r="O37" s="123"/>
      <c r="P37" s="96">
        <f t="shared" si="3"/>
        <v>639</v>
      </c>
    </row>
    <row r="38" spans="1:16" ht="18" customHeight="1" thickBot="1">
      <c r="A38" s="569"/>
      <c r="B38" s="148"/>
      <c r="C38" s="362" t="s">
        <v>232</v>
      </c>
      <c r="D38" s="48" t="s">
        <v>156</v>
      </c>
      <c r="E38" s="115">
        <v>3</v>
      </c>
      <c r="F38" s="150">
        <v>152</v>
      </c>
      <c r="G38" s="150">
        <v>182</v>
      </c>
      <c r="H38" s="150">
        <v>200</v>
      </c>
      <c r="I38" s="150">
        <v>170</v>
      </c>
      <c r="J38" s="150">
        <v>32</v>
      </c>
      <c r="K38" s="137">
        <f aca="true" t="shared" si="4" ref="K38:K59">E38*4</f>
        <v>12</v>
      </c>
      <c r="L38" s="150">
        <f aca="true" t="shared" si="5" ref="L38:L59">SUM(F38:K38)</f>
        <v>748</v>
      </c>
      <c r="M38" s="138">
        <f aca="true" t="shared" si="6" ref="M38:M59">AVERAGE(F38:I38)</f>
        <v>176</v>
      </c>
      <c r="N38" s="139">
        <f>SUM(F36:K38)</f>
        <v>2117</v>
      </c>
      <c r="O38" s="140">
        <f>AVERAGE(F36:I38)</f>
        <v>170.41666666666666</v>
      </c>
      <c r="P38" s="151">
        <f aca="true" t="shared" si="7" ref="P38:P59">SUM(F38:K38)</f>
        <v>748</v>
      </c>
    </row>
    <row r="39" spans="1:16" ht="18" customHeight="1" thickBot="1">
      <c r="A39" s="567" t="s">
        <v>25</v>
      </c>
      <c r="B39" s="141">
        <v>1</v>
      </c>
      <c r="C39" s="361" t="s">
        <v>180</v>
      </c>
      <c r="D39" s="101" t="s">
        <v>121</v>
      </c>
      <c r="E39" s="359">
        <v>3</v>
      </c>
      <c r="F39" s="89">
        <v>182</v>
      </c>
      <c r="G39" s="89">
        <v>192</v>
      </c>
      <c r="H39" s="89">
        <v>180</v>
      </c>
      <c r="I39" s="89">
        <v>177</v>
      </c>
      <c r="J39" s="89"/>
      <c r="K39" s="143">
        <f t="shared" si="4"/>
        <v>12</v>
      </c>
      <c r="L39" s="89">
        <f t="shared" si="5"/>
        <v>743</v>
      </c>
      <c r="M39" s="118">
        <f t="shared" si="6"/>
        <v>182.75</v>
      </c>
      <c r="N39" s="119">
        <f>SUM(F39:K41)</f>
        <v>2111</v>
      </c>
      <c r="O39" s="120"/>
      <c r="P39" s="90">
        <f t="shared" si="7"/>
        <v>743</v>
      </c>
    </row>
    <row r="40" spans="1:16" ht="18" customHeight="1" thickBot="1">
      <c r="A40" s="569"/>
      <c r="B40" s="134"/>
      <c r="C40" s="91" t="s">
        <v>237</v>
      </c>
      <c r="D40" s="92" t="s">
        <v>121</v>
      </c>
      <c r="E40" s="98">
        <v>1</v>
      </c>
      <c r="F40" s="95">
        <v>199</v>
      </c>
      <c r="G40" s="95">
        <v>178</v>
      </c>
      <c r="H40" s="95">
        <v>178</v>
      </c>
      <c r="I40" s="95">
        <v>158</v>
      </c>
      <c r="J40" s="95"/>
      <c r="K40" s="130">
        <f t="shared" si="4"/>
        <v>4</v>
      </c>
      <c r="L40" s="95">
        <f t="shared" si="5"/>
        <v>717</v>
      </c>
      <c r="M40" s="118">
        <f t="shared" si="6"/>
        <v>178.25</v>
      </c>
      <c r="N40" s="122">
        <f>SUM(F39:K41)</f>
        <v>2111</v>
      </c>
      <c r="O40" s="123"/>
      <c r="P40" s="96">
        <f t="shared" si="7"/>
        <v>717</v>
      </c>
    </row>
    <row r="41" spans="1:16" ht="18" customHeight="1" thickBot="1">
      <c r="A41" s="568"/>
      <c r="B41" s="153"/>
      <c r="C41" s="362" t="s">
        <v>181</v>
      </c>
      <c r="D41" s="46" t="s">
        <v>121</v>
      </c>
      <c r="E41" s="115"/>
      <c r="F41" s="116">
        <v>152</v>
      </c>
      <c r="G41" s="116">
        <v>142</v>
      </c>
      <c r="H41" s="116">
        <v>146</v>
      </c>
      <c r="I41" s="116">
        <v>211</v>
      </c>
      <c r="J41" s="116"/>
      <c r="K41" s="146">
        <f t="shared" si="4"/>
        <v>0</v>
      </c>
      <c r="L41" s="116">
        <f t="shared" si="5"/>
        <v>651</v>
      </c>
      <c r="M41" s="124">
        <f t="shared" si="6"/>
        <v>162.75</v>
      </c>
      <c r="N41" s="125">
        <f>SUM(F39:K41)</f>
        <v>2111</v>
      </c>
      <c r="O41" s="126">
        <f>AVERAGE(F39:I41)</f>
        <v>174.58333333333334</v>
      </c>
      <c r="P41" s="155">
        <f t="shared" si="7"/>
        <v>651</v>
      </c>
    </row>
    <row r="42" spans="1:16" ht="18" customHeight="1" thickBot="1">
      <c r="A42" s="567" t="s">
        <v>26</v>
      </c>
      <c r="B42" s="141">
        <v>2</v>
      </c>
      <c r="C42" s="361" t="s">
        <v>154</v>
      </c>
      <c r="D42" s="101" t="s">
        <v>121</v>
      </c>
      <c r="E42" s="94">
        <v>3</v>
      </c>
      <c r="F42" s="89">
        <v>167</v>
      </c>
      <c r="G42" s="89">
        <v>199</v>
      </c>
      <c r="H42" s="89">
        <v>181</v>
      </c>
      <c r="I42" s="89">
        <v>172</v>
      </c>
      <c r="J42" s="89"/>
      <c r="K42" s="143">
        <f t="shared" si="4"/>
        <v>12</v>
      </c>
      <c r="L42" s="89">
        <f t="shared" si="5"/>
        <v>731</v>
      </c>
      <c r="M42" s="118">
        <f t="shared" si="6"/>
        <v>179.75</v>
      </c>
      <c r="N42" s="119">
        <f>SUM(F42:K44)</f>
        <v>2054</v>
      </c>
      <c r="O42" s="120"/>
      <c r="P42" s="90">
        <f t="shared" si="7"/>
        <v>731</v>
      </c>
    </row>
    <row r="43" spans="1:16" ht="18" customHeight="1" thickBot="1">
      <c r="A43" s="569"/>
      <c r="B43" s="134"/>
      <c r="C43" s="97" t="s">
        <v>113</v>
      </c>
      <c r="D43" s="92" t="s">
        <v>121</v>
      </c>
      <c r="E43" s="95">
        <v>2</v>
      </c>
      <c r="F43" s="95">
        <v>163</v>
      </c>
      <c r="G43" s="95">
        <v>148</v>
      </c>
      <c r="H43" s="95">
        <v>157</v>
      </c>
      <c r="I43" s="95">
        <v>163</v>
      </c>
      <c r="J43" s="95"/>
      <c r="K43" s="130">
        <f t="shared" si="4"/>
        <v>8</v>
      </c>
      <c r="L43" s="95">
        <f t="shared" si="5"/>
        <v>639</v>
      </c>
      <c r="M43" s="118">
        <f t="shared" si="6"/>
        <v>157.75</v>
      </c>
      <c r="N43" s="122">
        <f>SUM(F42:K44)</f>
        <v>2054</v>
      </c>
      <c r="O43" s="123"/>
      <c r="P43" s="96">
        <f t="shared" si="7"/>
        <v>639</v>
      </c>
    </row>
    <row r="44" spans="1:16" ht="18" customHeight="1" thickBot="1">
      <c r="A44" s="568"/>
      <c r="B44" s="153"/>
      <c r="C44" s="362" t="s">
        <v>119</v>
      </c>
      <c r="D44" s="46" t="s">
        <v>121</v>
      </c>
      <c r="E44" s="115"/>
      <c r="F44" s="116">
        <v>144</v>
      </c>
      <c r="G44" s="116">
        <v>170</v>
      </c>
      <c r="H44" s="116">
        <v>149</v>
      </c>
      <c r="I44" s="116">
        <v>189</v>
      </c>
      <c r="J44" s="116">
        <v>32</v>
      </c>
      <c r="K44" s="146">
        <f t="shared" si="4"/>
        <v>0</v>
      </c>
      <c r="L44" s="116">
        <f t="shared" si="5"/>
        <v>684</v>
      </c>
      <c r="M44" s="124">
        <f t="shared" si="6"/>
        <v>163</v>
      </c>
      <c r="N44" s="125">
        <f>SUM(F42:K44)</f>
        <v>2054</v>
      </c>
      <c r="O44" s="126">
        <f>AVERAGE(F42:I44)</f>
        <v>166.83333333333334</v>
      </c>
      <c r="P44" s="155">
        <f t="shared" si="7"/>
        <v>684</v>
      </c>
    </row>
    <row r="45" spans="1:16" ht="18" customHeight="1" thickBot="1">
      <c r="A45" s="567" t="s">
        <v>27</v>
      </c>
      <c r="B45" s="141">
        <v>1</v>
      </c>
      <c r="C45" s="91" t="s">
        <v>245</v>
      </c>
      <c r="D45" s="101" t="s">
        <v>156</v>
      </c>
      <c r="E45" s="359">
        <v>5</v>
      </c>
      <c r="F45" s="89">
        <v>211</v>
      </c>
      <c r="G45" s="89">
        <v>171</v>
      </c>
      <c r="H45" s="89">
        <v>140</v>
      </c>
      <c r="I45" s="89">
        <v>135</v>
      </c>
      <c r="J45" s="89"/>
      <c r="K45" s="143">
        <f t="shared" si="4"/>
        <v>20</v>
      </c>
      <c r="L45" s="89">
        <f t="shared" si="5"/>
        <v>677</v>
      </c>
      <c r="M45" s="118">
        <f t="shared" si="6"/>
        <v>164.25</v>
      </c>
      <c r="N45" s="119">
        <f>SUM(F45:K47)</f>
        <v>1990</v>
      </c>
      <c r="O45" s="120"/>
      <c r="P45" s="90">
        <f t="shared" si="7"/>
        <v>677</v>
      </c>
    </row>
    <row r="46" spans="1:16" ht="18" customHeight="1" thickBot="1">
      <c r="A46" s="569"/>
      <c r="B46" s="134"/>
      <c r="C46" s="97" t="s">
        <v>164</v>
      </c>
      <c r="D46" s="92" t="s">
        <v>122</v>
      </c>
      <c r="E46" s="98">
        <v>8</v>
      </c>
      <c r="F46" s="95">
        <v>158</v>
      </c>
      <c r="G46" s="95">
        <v>145</v>
      </c>
      <c r="H46" s="95">
        <v>125</v>
      </c>
      <c r="I46" s="95">
        <v>150</v>
      </c>
      <c r="J46" s="95">
        <v>32</v>
      </c>
      <c r="K46" s="130">
        <f t="shared" si="4"/>
        <v>32</v>
      </c>
      <c r="L46" s="95">
        <f t="shared" si="5"/>
        <v>642</v>
      </c>
      <c r="M46" s="118">
        <f t="shared" si="6"/>
        <v>144.5</v>
      </c>
      <c r="N46" s="122">
        <f>SUM(F45:K47)</f>
        <v>1990</v>
      </c>
      <c r="O46" s="123"/>
      <c r="P46" s="96">
        <f t="shared" si="7"/>
        <v>642</v>
      </c>
    </row>
    <row r="47" spans="1:16" ht="18" customHeight="1" thickBot="1">
      <c r="A47" s="568"/>
      <c r="B47" s="153"/>
      <c r="C47" s="97" t="s">
        <v>242</v>
      </c>
      <c r="D47" s="92" t="s">
        <v>121</v>
      </c>
      <c r="E47" s="116"/>
      <c r="F47" s="116">
        <v>200</v>
      </c>
      <c r="G47" s="116">
        <v>151</v>
      </c>
      <c r="H47" s="116">
        <v>169</v>
      </c>
      <c r="I47" s="116">
        <v>151</v>
      </c>
      <c r="J47" s="116"/>
      <c r="K47" s="146">
        <f t="shared" si="4"/>
        <v>0</v>
      </c>
      <c r="L47" s="116">
        <f t="shared" si="5"/>
        <v>671</v>
      </c>
      <c r="M47" s="124">
        <f t="shared" si="6"/>
        <v>167.75</v>
      </c>
      <c r="N47" s="125">
        <f>SUM(F45:K47)</f>
        <v>1990</v>
      </c>
      <c r="O47" s="126">
        <f>AVERAGE(F45:I47)</f>
        <v>158.83333333333334</v>
      </c>
      <c r="P47" s="155">
        <f t="shared" si="7"/>
        <v>671</v>
      </c>
    </row>
    <row r="48" spans="1:16" ht="18" customHeight="1" thickBot="1">
      <c r="A48" s="567" t="s">
        <v>28</v>
      </c>
      <c r="B48" s="141">
        <v>2</v>
      </c>
      <c r="C48" s="407" t="s">
        <v>155</v>
      </c>
      <c r="D48" s="49" t="s">
        <v>121</v>
      </c>
      <c r="E48" s="89"/>
      <c r="F48" s="89">
        <v>151</v>
      </c>
      <c r="G48" s="89">
        <v>171</v>
      </c>
      <c r="H48" s="89">
        <v>125</v>
      </c>
      <c r="I48" s="89">
        <v>159</v>
      </c>
      <c r="J48" s="89">
        <v>32</v>
      </c>
      <c r="K48" s="143">
        <f t="shared" si="4"/>
        <v>0</v>
      </c>
      <c r="L48" s="89">
        <f t="shared" si="5"/>
        <v>638</v>
      </c>
      <c r="M48" s="118">
        <f t="shared" si="6"/>
        <v>151.5</v>
      </c>
      <c r="N48" s="119">
        <f>SUM(F48:K50)</f>
        <v>1976</v>
      </c>
      <c r="O48" s="120"/>
      <c r="P48" s="90">
        <f t="shared" si="7"/>
        <v>638</v>
      </c>
    </row>
    <row r="49" spans="1:16" ht="18" customHeight="1" thickBot="1">
      <c r="A49" s="569"/>
      <c r="B49" s="134"/>
      <c r="C49" s="97" t="s">
        <v>120</v>
      </c>
      <c r="D49" s="99" t="s">
        <v>121</v>
      </c>
      <c r="E49" s="95"/>
      <c r="F49" s="95">
        <v>159</v>
      </c>
      <c r="G49" s="95">
        <v>211</v>
      </c>
      <c r="H49" s="95">
        <v>169</v>
      </c>
      <c r="I49" s="95">
        <v>172</v>
      </c>
      <c r="J49" s="95">
        <v>32</v>
      </c>
      <c r="K49" s="130">
        <f t="shared" si="4"/>
        <v>0</v>
      </c>
      <c r="L49" s="94">
        <f t="shared" si="5"/>
        <v>743</v>
      </c>
      <c r="M49" s="118">
        <f t="shared" si="6"/>
        <v>177.75</v>
      </c>
      <c r="N49" s="122">
        <f>SUM(F48:K50)</f>
        <v>1976</v>
      </c>
      <c r="O49" s="123"/>
      <c r="P49" s="96">
        <f t="shared" si="7"/>
        <v>743</v>
      </c>
    </row>
    <row r="50" spans="1:16" ht="18" customHeight="1" thickBot="1">
      <c r="A50" s="568"/>
      <c r="B50" s="153"/>
      <c r="C50" s="283" t="s">
        <v>240</v>
      </c>
      <c r="D50" s="46" t="s">
        <v>121</v>
      </c>
      <c r="E50" s="115"/>
      <c r="F50" s="116">
        <v>141</v>
      </c>
      <c r="G50" s="116">
        <v>159</v>
      </c>
      <c r="H50" s="116">
        <v>137</v>
      </c>
      <c r="I50" s="116">
        <v>158</v>
      </c>
      <c r="J50" s="116"/>
      <c r="K50" s="146">
        <f t="shared" si="4"/>
        <v>0</v>
      </c>
      <c r="L50" s="116">
        <f t="shared" si="5"/>
        <v>595</v>
      </c>
      <c r="M50" s="124">
        <f t="shared" si="6"/>
        <v>148.75</v>
      </c>
      <c r="N50" s="125">
        <f>SUM(F48:K50)</f>
        <v>1976</v>
      </c>
      <c r="O50" s="126">
        <f>AVERAGE(F48:I50)</f>
        <v>159.33333333333334</v>
      </c>
      <c r="P50" s="155">
        <f t="shared" si="7"/>
        <v>595</v>
      </c>
    </row>
    <row r="51" spans="1:16" ht="18" customHeight="1" hidden="1" thickBot="1">
      <c r="A51" s="567" t="s">
        <v>29</v>
      </c>
      <c r="B51" s="141"/>
      <c r="C51" s="361" t="s">
        <v>228</v>
      </c>
      <c r="D51" s="357" t="s">
        <v>121</v>
      </c>
      <c r="E51" s="94"/>
      <c r="F51" s="89"/>
      <c r="G51" s="89"/>
      <c r="H51" s="89"/>
      <c r="I51" s="89"/>
      <c r="J51" s="89"/>
      <c r="K51" s="143">
        <f t="shared" si="4"/>
        <v>0</v>
      </c>
      <c r="L51" s="89">
        <f t="shared" si="5"/>
        <v>0</v>
      </c>
      <c r="M51" s="118" t="e">
        <f t="shared" si="6"/>
        <v>#DIV/0!</v>
      </c>
      <c r="N51" s="119">
        <f>SUM(F51:K53)</f>
        <v>0</v>
      </c>
      <c r="O51" s="120"/>
      <c r="P51" s="90">
        <f t="shared" si="7"/>
        <v>0</v>
      </c>
    </row>
    <row r="52" spans="1:16" ht="18" customHeight="1" hidden="1" thickBot="1">
      <c r="A52" s="569"/>
      <c r="B52" s="134"/>
      <c r="C52" s="97"/>
      <c r="D52" s="402"/>
      <c r="E52" s="95"/>
      <c r="F52" s="95"/>
      <c r="G52" s="95"/>
      <c r="H52" s="95"/>
      <c r="I52" s="95"/>
      <c r="J52" s="95"/>
      <c r="K52" s="130">
        <f t="shared" si="4"/>
        <v>0</v>
      </c>
      <c r="L52" s="95">
        <f t="shared" si="5"/>
        <v>0</v>
      </c>
      <c r="M52" s="118" t="e">
        <f t="shared" si="6"/>
        <v>#DIV/0!</v>
      </c>
      <c r="N52" s="122">
        <f>SUM(F51:K53)</f>
        <v>0</v>
      </c>
      <c r="O52" s="123"/>
      <c r="P52" s="96">
        <f t="shared" si="7"/>
        <v>0</v>
      </c>
    </row>
    <row r="53" spans="1:16" ht="18" customHeight="1" hidden="1" thickBot="1">
      <c r="A53" s="568"/>
      <c r="B53" s="153"/>
      <c r="C53" s="362"/>
      <c r="D53" s="403"/>
      <c r="E53" s="115"/>
      <c r="F53" s="116"/>
      <c r="G53" s="116"/>
      <c r="H53" s="116"/>
      <c r="I53" s="116"/>
      <c r="J53" s="116"/>
      <c r="K53" s="146">
        <f t="shared" si="4"/>
        <v>0</v>
      </c>
      <c r="L53" s="116">
        <f t="shared" si="5"/>
        <v>0</v>
      </c>
      <c r="M53" s="124" t="e">
        <f t="shared" si="6"/>
        <v>#DIV/0!</v>
      </c>
      <c r="N53" s="125">
        <f>SUM(F51:K53)</f>
        <v>0</v>
      </c>
      <c r="O53" s="126" t="e">
        <f>AVERAGE(F51:I53)</f>
        <v>#DIV/0!</v>
      </c>
      <c r="P53" s="155">
        <f t="shared" si="7"/>
        <v>0</v>
      </c>
    </row>
    <row r="54" spans="1:16" ht="18" customHeight="1" hidden="1" thickBot="1">
      <c r="A54" s="569" t="s">
        <v>30</v>
      </c>
      <c r="B54" s="128"/>
      <c r="C54" s="432"/>
      <c r="D54" s="404"/>
      <c r="E54" s="94"/>
      <c r="F54" s="94"/>
      <c r="G54" s="94"/>
      <c r="H54" s="94"/>
      <c r="I54" s="94"/>
      <c r="J54" s="94"/>
      <c r="K54" s="130">
        <f t="shared" si="4"/>
        <v>0</v>
      </c>
      <c r="L54" s="94">
        <f t="shared" si="5"/>
        <v>0</v>
      </c>
      <c r="M54" s="131" t="e">
        <f t="shared" si="6"/>
        <v>#DIV/0!</v>
      </c>
      <c r="N54" s="132">
        <f>SUM(F54:K56)</f>
        <v>0</v>
      </c>
      <c r="O54" s="133"/>
      <c r="P54" s="105">
        <f t="shared" si="7"/>
        <v>0</v>
      </c>
    </row>
    <row r="55" spans="1:16" ht="18" customHeight="1" hidden="1" thickBot="1">
      <c r="A55" s="569"/>
      <c r="B55" s="134"/>
      <c r="C55" s="83"/>
      <c r="D55" s="402"/>
      <c r="E55" s="95"/>
      <c r="F55" s="95"/>
      <c r="G55" s="95"/>
      <c r="H55" s="95"/>
      <c r="I55" s="95"/>
      <c r="J55" s="95"/>
      <c r="K55" s="130">
        <f t="shared" si="4"/>
        <v>0</v>
      </c>
      <c r="L55" s="95">
        <f t="shared" si="5"/>
        <v>0</v>
      </c>
      <c r="M55" s="118" t="e">
        <f t="shared" si="6"/>
        <v>#DIV/0!</v>
      </c>
      <c r="N55" s="122">
        <f>SUM(F54:K56)</f>
        <v>0</v>
      </c>
      <c r="O55" s="123"/>
      <c r="P55" s="96">
        <f t="shared" si="7"/>
        <v>0</v>
      </c>
    </row>
    <row r="56" spans="1:16" ht="18" customHeight="1" hidden="1" thickBot="1">
      <c r="A56" s="569"/>
      <c r="B56" s="148"/>
      <c r="C56" s="84"/>
      <c r="D56" s="403"/>
      <c r="E56" s="115"/>
      <c r="F56" s="150"/>
      <c r="G56" s="150"/>
      <c r="H56" s="150"/>
      <c r="I56" s="150"/>
      <c r="J56" s="150"/>
      <c r="K56" s="137">
        <f t="shared" si="4"/>
        <v>0</v>
      </c>
      <c r="L56" s="150">
        <f t="shared" si="5"/>
        <v>0</v>
      </c>
      <c r="M56" s="138" t="e">
        <f t="shared" si="6"/>
        <v>#DIV/0!</v>
      </c>
      <c r="N56" s="139">
        <f>SUM(F54:K56)</f>
        <v>0</v>
      </c>
      <c r="O56" s="140" t="e">
        <f>AVERAGE(F54:I56)</f>
        <v>#DIV/0!</v>
      </c>
      <c r="P56" s="151">
        <f t="shared" si="7"/>
        <v>0</v>
      </c>
    </row>
    <row r="57" spans="1:16" ht="18" customHeight="1" hidden="1" thickBot="1">
      <c r="A57" s="567" t="s">
        <v>31</v>
      </c>
      <c r="B57" s="141"/>
      <c r="C57" s="147"/>
      <c r="D57" s="404"/>
      <c r="E57" s="94"/>
      <c r="F57" s="89"/>
      <c r="G57" s="89"/>
      <c r="H57" s="89"/>
      <c r="I57" s="89"/>
      <c r="J57" s="89"/>
      <c r="K57" s="143">
        <f t="shared" si="4"/>
        <v>0</v>
      </c>
      <c r="L57" s="89">
        <f t="shared" si="5"/>
        <v>0</v>
      </c>
      <c r="M57" s="118" t="e">
        <f t="shared" si="6"/>
        <v>#DIV/0!</v>
      </c>
      <c r="N57" s="119">
        <f>SUM(F57:K59)</f>
        <v>0</v>
      </c>
      <c r="O57" s="120"/>
      <c r="P57" s="90">
        <f t="shared" si="7"/>
        <v>0</v>
      </c>
    </row>
    <row r="58" spans="1:16" ht="18" customHeight="1" hidden="1" thickBot="1">
      <c r="A58" s="569"/>
      <c r="B58" s="134"/>
      <c r="C58" s="111"/>
      <c r="D58" s="402"/>
      <c r="E58" s="95"/>
      <c r="F58" s="95"/>
      <c r="G58" s="95"/>
      <c r="H58" s="95"/>
      <c r="I58" s="95"/>
      <c r="J58" s="95"/>
      <c r="K58" s="130">
        <f t="shared" si="4"/>
        <v>0</v>
      </c>
      <c r="L58" s="95">
        <f t="shared" si="5"/>
        <v>0</v>
      </c>
      <c r="M58" s="118" t="e">
        <f t="shared" si="6"/>
        <v>#DIV/0!</v>
      </c>
      <c r="N58" s="122">
        <f>SUM(F57:K59)</f>
        <v>0</v>
      </c>
      <c r="O58" s="123"/>
      <c r="P58" s="96">
        <f t="shared" si="7"/>
        <v>0</v>
      </c>
    </row>
    <row r="59" spans="1:16" ht="18" customHeight="1" hidden="1" thickBot="1">
      <c r="A59" s="568"/>
      <c r="B59" s="153"/>
      <c r="C59" s="114"/>
      <c r="D59" s="403"/>
      <c r="E59" s="116"/>
      <c r="F59" s="116"/>
      <c r="G59" s="116"/>
      <c r="H59" s="116"/>
      <c r="I59" s="116"/>
      <c r="J59" s="116"/>
      <c r="K59" s="146">
        <f t="shared" si="4"/>
        <v>0</v>
      </c>
      <c r="L59" s="116">
        <f t="shared" si="5"/>
        <v>0</v>
      </c>
      <c r="M59" s="124" t="e">
        <f t="shared" si="6"/>
        <v>#DIV/0!</v>
      </c>
      <c r="N59" s="125">
        <f>SUM(F57:K59)</f>
        <v>0</v>
      </c>
      <c r="O59" s="126" t="e">
        <f>AVERAGE(F57:I59)</f>
        <v>#DIV/0!</v>
      </c>
      <c r="P59" s="155">
        <f t="shared" si="7"/>
        <v>0</v>
      </c>
    </row>
    <row r="60" spans="1:16" ht="18" customHeight="1" hidden="1" thickBot="1">
      <c r="A60" s="569" t="s">
        <v>32</v>
      </c>
      <c r="B60" s="128"/>
      <c r="C60" s="147"/>
      <c r="D60" s="404"/>
      <c r="E60" s="94"/>
      <c r="F60" s="94"/>
      <c r="G60" s="94"/>
      <c r="H60" s="94"/>
      <c r="I60" s="94"/>
      <c r="J60" s="94"/>
      <c r="K60" s="130">
        <f aca="true" t="shared" si="8" ref="K60:K69">E60*4</f>
        <v>0</v>
      </c>
      <c r="L60" s="94">
        <f aca="true" t="shared" si="9" ref="L60:L89">SUM(F60:K60)</f>
        <v>0</v>
      </c>
      <c r="M60" s="131" t="e">
        <f aca="true" t="shared" si="10" ref="M60:M69">AVERAGE(F60:I60)</f>
        <v>#DIV/0!</v>
      </c>
      <c r="N60" s="132">
        <f>SUM(F60:K62)</f>
        <v>0</v>
      </c>
      <c r="O60" s="133"/>
      <c r="P60" s="105">
        <f aca="true" t="shared" si="11" ref="P60:P69">SUM(F60:K60)</f>
        <v>0</v>
      </c>
    </row>
    <row r="61" spans="1:16" ht="18" customHeight="1" hidden="1" thickBot="1">
      <c r="A61" s="569"/>
      <c r="B61" s="134"/>
      <c r="C61" s="111"/>
      <c r="D61" s="402"/>
      <c r="E61" s="95"/>
      <c r="F61" s="95"/>
      <c r="G61" s="95"/>
      <c r="H61" s="95"/>
      <c r="I61" s="95"/>
      <c r="J61" s="95"/>
      <c r="K61" s="130">
        <f t="shared" si="8"/>
        <v>0</v>
      </c>
      <c r="L61" s="95">
        <f t="shared" si="9"/>
        <v>0</v>
      </c>
      <c r="M61" s="118" t="e">
        <f t="shared" si="10"/>
        <v>#DIV/0!</v>
      </c>
      <c r="N61" s="122">
        <f>SUM(F60:K62)</f>
        <v>0</v>
      </c>
      <c r="O61" s="123"/>
      <c r="P61" s="96">
        <f t="shared" si="11"/>
        <v>0</v>
      </c>
    </row>
    <row r="62" spans="1:16" ht="18" customHeight="1" hidden="1" thickBot="1">
      <c r="A62" s="569"/>
      <c r="B62" s="148"/>
      <c r="C62" s="484"/>
      <c r="D62" s="485"/>
      <c r="E62" s="103"/>
      <c r="F62" s="150"/>
      <c r="G62" s="150"/>
      <c r="H62" s="150"/>
      <c r="I62" s="150"/>
      <c r="J62" s="150"/>
      <c r="K62" s="137">
        <f t="shared" si="8"/>
        <v>0</v>
      </c>
      <c r="L62" s="150">
        <f t="shared" si="9"/>
        <v>0</v>
      </c>
      <c r="M62" s="138" t="e">
        <f t="shared" si="10"/>
        <v>#DIV/0!</v>
      </c>
      <c r="N62" s="139">
        <f>SUM(F60:K62)</f>
        <v>0</v>
      </c>
      <c r="O62" s="140" t="e">
        <f>AVERAGE(F60:I62)</f>
        <v>#DIV/0!</v>
      </c>
      <c r="P62" s="151">
        <f t="shared" si="11"/>
        <v>0</v>
      </c>
    </row>
    <row r="63" spans="1:16" ht="18" customHeight="1" hidden="1" thickBot="1">
      <c r="A63" s="567" t="s">
        <v>33</v>
      </c>
      <c r="B63" s="141"/>
      <c r="C63" s="486"/>
      <c r="D63" s="487"/>
      <c r="E63" s="89"/>
      <c r="F63" s="89"/>
      <c r="G63" s="89"/>
      <c r="H63" s="89"/>
      <c r="I63" s="89"/>
      <c r="J63" s="89"/>
      <c r="K63" s="143">
        <f t="shared" si="8"/>
        <v>0</v>
      </c>
      <c r="L63" s="89">
        <f t="shared" si="9"/>
        <v>0</v>
      </c>
      <c r="M63" s="118" t="e">
        <f t="shared" si="10"/>
        <v>#DIV/0!</v>
      </c>
      <c r="N63" s="119">
        <f>SUM(F63:K65)</f>
        <v>0</v>
      </c>
      <c r="O63" s="120"/>
      <c r="P63" s="90">
        <f t="shared" si="11"/>
        <v>0</v>
      </c>
    </row>
    <row r="64" spans="1:16" ht="18" customHeight="1" hidden="1" thickBot="1">
      <c r="A64" s="569"/>
      <c r="B64" s="134"/>
      <c r="C64" s="111"/>
      <c r="D64" s="402"/>
      <c r="E64" s="95"/>
      <c r="F64" s="95"/>
      <c r="G64" s="95"/>
      <c r="H64" s="95"/>
      <c r="I64" s="95"/>
      <c r="J64" s="95"/>
      <c r="K64" s="130">
        <f t="shared" si="8"/>
        <v>0</v>
      </c>
      <c r="L64" s="95">
        <f t="shared" si="9"/>
        <v>0</v>
      </c>
      <c r="M64" s="118" t="e">
        <f t="shared" si="10"/>
        <v>#DIV/0!</v>
      </c>
      <c r="N64" s="122">
        <f>SUM(F63:K65)</f>
        <v>0</v>
      </c>
      <c r="O64" s="123"/>
      <c r="P64" s="96">
        <f t="shared" si="11"/>
        <v>0</v>
      </c>
    </row>
    <row r="65" spans="1:16" ht="18" customHeight="1" hidden="1" thickBot="1">
      <c r="A65" s="568"/>
      <c r="B65" s="153"/>
      <c r="C65" s="154"/>
      <c r="D65" s="406"/>
      <c r="E65" s="116"/>
      <c r="F65" s="116"/>
      <c r="G65" s="116"/>
      <c r="H65" s="116"/>
      <c r="I65" s="116"/>
      <c r="J65" s="116"/>
      <c r="K65" s="146">
        <f t="shared" si="8"/>
        <v>0</v>
      </c>
      <c r="L65" s="116">
        <f t="shared" si="9"/>
        <v>0</v>
      </c>
      <c r="M65" s="124" t="e">
        <f t="shared" si="10"/>
        <v>#DIV/0!</v>
      </c>
      <c r="N65" s="125">
        <f>SUM(F63:K65)</f>
        <v>0</v>
      </c>
      <c r="O65" s="126" t="e">
        <f>AVERAGE(F63:I65)</f>
        <v>#DIV/0!</v>
      </c>
      <c r="P65" s="155">
        <f t="shared" si="11"/>
        <v>0</v>
      </c>
    </row>
    <row r="66" spans="1:16" ht="18" customHeight="1" hidden="1" thickBot="1">
      <c r="A66" s="569" t="s">
        <v>34</v>
      </c>
      <c r="B66" s="128"/>
      <c r="C66" s="221"/>
      <c r="D66" s="404"/>
      <c r="E66" s="94"/>
      <c r="F66" s="94"/>
      <c r="G66" s="94"/>
      <c r="H66" s="94"/>
      <c r="I66" s="94"/>
      <c r="J66" s="94"/>
      <c r="K66" s="130">
        <f t="shared" si="8"/>
        <v>0</v>
      </c>
      <c r="L66" s="94">
        <f t="shared" si="9"/>
        <v>0</v>
      </c>
      <c r="M66" s="131" t="e">
        <f t="shared" si="10"/>
        <v>#DIV/0!</v>
      </c>
      <c r="N66" s="132">
        <f>SUM(F66:K68)</f>
        <v>0</v>
      </c>
      <c r="O66" s="133"/>
      <c r="P66" s="105">
        <f t="shared" si="11"/>
        <v>0</v>
      </c>
    </row>
    <row r="67" spans="1:16" ht="18" customHeight="1" hidden="1" thickBot="1">
      <c r="A67" s="569"/>
      <c r="B67" s="134"/>
      <c r="C67" s="222"/>
      <c r="D67" s="402"/>
      <c r="E67" s="95"/>
      <c r="F67" s="95"/>
      <c r="G67" s="95"/>
      <c r="H67" s="95"/>
      <c r="I67" s="95"/>
      <c r="J67" s="95"/>
      <c r="K67" s="130">
        <f t="shared" si="8"/>
        <v>0</v>
      </c>
      <c r="L67" s="95">
        <f t="shared" si="9"/>
        <v>0</v>
      </c>
      <c r="M67" s="118" t="e">
        <f t="shared" si="10"/>
        <v>#DIV/0!</v>
      </c>
      <c r="N67" s="122">
        <f>SUM(F66:K68)</f>
        <v>0</v>
      </c>
      <c r="O67" s="123"/>
      <c r="P67" s="96">
        <f t="shared" si="11"/>
        <v>0</v>
      </c>
    </row>
    <row r="68" spans="1:16" ht="18" customHeight="1" hidden="1" thickBot="1">
      <c r="A68" s="569"/>
      <c r="B68" s="148"/>
      <c r="C68" s="149"/>
      <c r="D68" s="405"/>
      <c r="E68" s="150"/>
      <c r="F68" s="150"/>
      <c r="G68" s="150"/>
      <c r="H68" s="150"/>
      <c r="I68" s="150"/>
      <c r="J68" s="150"/>
      <c r="K68" s="137">
        <f t="shared" si="8"/>
        <v>0</v>
      </c>
      <c r="L68" s="150">
        <f t="shared" si="9"/>
        <v>0</v>
      </c>
      <c r="M68" s="138" t="e">
        <f t="shared" si="10"/>
        <v>#DIV/0!</v>
      </c>
      <c r="N68" s="139">
        <f>SUM(F66:K68)</f>
        <v>0</v>
      </c>
      <c r="O68" s="140" t="e">
        <f>AVERAGE(F66:I68)</f>
        <v>#DIV/0!</v>
      </c>
      <c r="P68" s="151">
        <f t="shared" si="11"/>
        <v>0</v>
      </c>
    </row>
    <row r="69" spans="1:16" ht="18" customHeight="1" hidden="1" thickBot="1">
      <c r="A69" s="567" t="s">
        <v>35</v>
      </c>
      <c r="B69" s="141"/>
      <c r="C69" s="152"/>
      <c r="D69" s="401"/>
      <c r="E69" s="89"/>
      <c r="F69" s="89"/>
      <c r="G69" s="89"/>
      <c r="H69" s="89"/>
      <c r="I69" s="89"/>
      <c r="J69" s="89"/>
      <c r="K69" s="143">
        <f t="shared" si="8"/>
        <v>0</v>
      </c>
      <c r="L69" s="89">
        <f t="shared" si="9"/>
        <v>0</v>
      </c>
      <c r="M69" s="118" t="e">
        <f t="shared" si="10"/>
        <v>#DIV/0!</v>
      </c>
      <c r="N69" s="119">
        <f>SUM(F69:K71)</f>
        <v>0</v>
      </c>
      <c r="O69" s="120"/>
      <c r="P69" s="90">
        <f t="shared" si="11"/>
        <v>0</v>
      </c>
    </row>
    <row r="70" spans="1:16" ht="18" customHeight="1" hidden="1" thickBot="1">
      <c r="A70" s="569"/>
      <c r="B70" s="134"/>
      <c r="C70" s="111"/>
      <c r="D70" s="402"/>
      <c r="E70" s="95"/>
      <c r="F70" s="95"/>
      <c r="G70" s="95"/>
      <c r="H70" s="95"/>
      <c r="I70" s="95"/>
      <c r="J70" s="95"/>
      <c r="K70" s="130">
        <f aca="true" t="shared" si="12" ref="K70:K89">E70*4</f>
        <v>0</v>
      </c>
      <c r="L70" s="95">
        <f t="shared" si="9"/>
        <v>0</v>
      </c>
      <c r="M70" s="118" t="e">
        <f aca="true" t="shared" si="13" ref="M70:M89">AVERAGE(F70:I70)</f>
        <v>#DIV/0!</v>
      </c>
      <c r="N70" s="122">
        <f>SUM(F69:K71)</f>
        <v>0</v>
      </c>
      <c r="O70" s="123"/>
      <c r="P70" s="96">
        <f aca="true" t="shared" si="14" ref="P70:P89">SUM(F70:K70)</f>
        <v>0</v>
      </c>
    </row>
    <row r="71" spans="1:16" ht="18" customHeight="1" hidden="1" thickBot="1">
      <c r="A71" s="568"/>
      <c r="B71" s="153"/>
      <c r="C71" s="154"/>
      <c r="D71" s="406"/>
      <c r="E71" s="116"/>
      <c r="F71" s="116"/>
      <c r="G71" s="116"/>
      <c r="H71" s="116"/>
      <c r="I71" s="116"/>
      <c r="J71" s="116"/>
      <c r="K71" s="146">
        <f t="shared" si="12"/>
        <v>0</v>
      </c>
      <c r="L71" s="116">
        <f t="shared" si="9"/>
        <v>0</v>
      </c>
      <c r="M71" s="124" t="e">
        <f t="shared" si="13"/>
        <v>#DIV/0!</v>
      </c>
      <c r="N71" s="125">
        <f>SUM(F69:K71)</f>
        <v>0</v>
      </c>
      <c r="O71" s="126" t="e">
        <f>AVERAGE(F69:I71)</f>
        <v>#DIV/0!</v>
      </c>
      <c r="P71" s="155">
        <f t="shared" si="14"/>
        <v>0</v>
      </c>
    </row>
    <row r="72" spans="1:16" ht="18" customHeight="1" hidden="1" thickBot="1">
      <c r="A72" s="569" t="s">
        <v>36</v>
      </c>
      <c r="B72" s="128"/>
      <c r="C72" s="221"/>
      <c r="D72" s="404"/>
      <c r="E72" s="94"/>
      <c r="F72" s="94"/>
      <c r="G72" s="94"/>
      <c r="H72" s="94"/>
      <c r="I72" s="94"/>
      <c r="J72" s="94"/>
      <c r="K72" s="130">
        <f t="shared" si="12"/>
        <v>0</v>
      </c>
      <c r="L72" s="94">
        <f t="shared" si="9"/>
        <v>0</v>
      </c>
      <c r="M72" s="131" t="e">
        <f t="shared" si="13"/>
        <v>#DIV/0!</v>
      </c>
      <c r="N72" s="132">
        <f>SUM(F72:K74)</f>
        <v>0</v>
      </c>
      <c r="O72" s="133"/>
      <c r="P72" s="105">
        <f t="shared" si="14"/>
        <v>0</v>
      </c>
    </row>
    <row r="73" spans="1:16" ht="18" customHeight="1" hidden="1" thickBot="1">
      <c r="A73" s="569"/>
      <c r="B73" s="134"/>
      <c r="C73" s="222"/>
      <c r="D73" s="402"/>
      <c r="E73" s="95"/>
      <c r="F73" s="95"/>
      <c r="G73" s="95"/>
      <c r="H73" s="95"/>
      <c r="I73" s="95"/>
      <c r="J73" s="95"/>
      <c r="K73" s="130">
        <f t="shared" si="12"/>
        <v>0</v>
      </c>
      <c r="L73" s="95">
        <f t="shared" si="9"/>
        <v>0</v>
      </c>
      <c r="M73" s="118" t="e">
        <f t="shared" si="13"/>
        <v>#DIV/0!</v>
      </c>
      <c r="N73" s="122">
        <f>SUM(F72:K74)</f>
        <v>0</v>
      </c>
      <c r="O73" s="123"/>
      <c r="P73" s="96">
        <f t="shared" si="14"/>
        <v>0</v>
      </c>
    </row>
    <row r="74" spans="1:16" ht="18" customHeight="1" hidden="1" thickBot="1">
      <c r="A74" s="569"/>
      <c r="B74" s="148"/>
      <c r="C74" s="223"/>
      <c r="D74" s="405"/>
      <c r="E74" s="150"/>
      <c r="F74" s="150"/>
      <c r="G74" s="150"/>
      <c r="H74" s="150"/>
      <c r="I74" s="150"/>
      <c r="J74" s="150"/>
      <c r="K74" s="137">
        <f t="shared" si="12"/>
        <v>0</v>
      </c>
      <c r="L74" s="150">
        <f t="shared" si="9"/>
        <v>0</v>
      </c>
      <c r="M74" s="138" t="e">
        <f t="shared" si="13"/>
        <v>#DIV/0!</v>
      </c>
      <c r="N74" s="139">
        <f>SUM(F72:K74)</f>
        <v>0</v>
      </c>
      <c r="O74" s="140" t="e">
        <f>AVERAGE(F72:I74)</f>
        <v>#DIV/0!</v>
      </c>
      <c r="P74" s="151">
        <f t="shared" si="14"/>
        <v>0</v>
      </c>
    </row>
    <row r="75" spans="1:16" ht="18" customHeight="1" hidden="1" thickBot="1">
      <c r="A75" s="567" t="s">
        <v>37</v>
      </c>
      <c r="B75" s="141"/>
      <c r="C75" s="152"/>
      <c r="D75" s="401"/>
      <c r="E75" s="89"/>
      <c r="F75" s="89"/>
      <c r="G75" s="89"/>
      <c r="H75" s="89"/>
      <c r="I75" s="89"/>
      <c r="J75" s="89"/>
      <c r="K75" s="143">
        <f t="shared" si="12"/>
        <v>0</v>
      </c>
      <c r="L75" s="89">
        <f t="shared" si="9"/>
        <v>0</v>
      </c>
      <c r="M75" s="118" t="e">
        <f t="shared" si="13"/>
        <v>#DIV/0!</v>
      </c>
      <c r="N75" s="119">
        <f>SUM(F75:K77)</f>
        <v>0</v>
      </c>
      <c r="O75" s="120"/>
      <c r="P75" s="90">
        <f t="shared" si="14"/>
        <v>0</v>
      </c>
    </row>
    <row r="76" spans="1:16" ht="18" customHeight="1" hidden="1" thickBot="1">
      <c r="A76" s="569"/>
      <c r="B76" s="134"/>
      <c r="C76" s="111"/>
      <c r="D76" s="402"/>
      <c r="E76" s="95"/>
      <c r="F76" s="95"/>
      <c r="G76" s="95"/>
      <c r="H76" s="95"/>
      <c r="I76" s="95"/>
      <c r="J76" s="95"/>
      <c r="K76" s="130">
        <f t="shared" si="12"/>
        <v>0</v>
      </c>
      <c r="L76" s="95">
        <f t="shared" si="9"/>
        <v>0</v>
      </c>
      <c r="M76" s="118" t="e">
        <f t="shared" si="13"/>
        <v>#DIV/0!</v>
      </c>
      <c r="N76" s="122">
        <f>SUM(F75:K77)</f>
        <v>0</v>
      </c>
      <c r="O76" s="123"/>
      <c r="P76" s="96">
        <f t="shared" si="14"/>
        <v>0</v>
      </c>
    </row>
    <row r="77" spans="1:16" ht="18" customHeight="1" hidden="1" thickBot="1">
      <c r="A77" s="568"/>
      <c r="B77" s="153"/>
      <c r="C77" s="154"/>
      <c r="D77" s="406"/>
      <c r="E77" s="116"/>
      <c r="F77" s="116"/>
      <c r="G77" s="116"/>
      <c r="H77" s="116"/>
      <c r="I77" s="116"/>
      <c r="J77" s="116"/>
      <c r="K77" s="146">
        <f t="shared" si="12"/>
        <v>0</v>
      </c>
      <c r="L77" s="116">
        <f t="shared" si="9"/>
        <v>0</v>
      </c>
      <c r="M77" s="124" t="e">
        <f t="shared" si="13"/>
        <v>#DIV/0!</v>
      </c>
      <c r="N77" s="125">
        <f>SUM(F75:K77)</f>
        <v>0</v>
      </c>
      <c r="O77" s="126" t="e">
        <f>AVERAGE(F75:I77)</f>
        <v>#DIV/0!</v>
      </c>
      <c r="P77" s="155">
        <f t="shared" si="14"/>
        <v>0</v>
      </c>
    </row>
    <row r="78" spans="1:16" ht="18" customHeight="1" hidden="1" thickBot="1">
      <c r="A78" s="569" t="s">
        <v>38</v>
      </c>
      <c r="B78" s="128"/>
      <c r="C78" s="149"/>
      <c r="D78" s="404"/>
      <c r="E78" s="94"/>
      <c r="F78" s="94"/>
      <c r="G78" s="94"/>
      <c r="H78" s="94"/>
      <c r="I78" s="94"/>
      <c r="J78" s="94"/>
      <c r="K78" s="130">
        <f t="shared" si="12"/>
        <v>0</v>
      </c>
      <c r="L78" s="94">
        <f t="shared" si="9"/>
        <v>0</v>
      </c>
      <c r="M78" s="131" t="e">
        <f t="shared" si="13"/>
        <v>#DIV/0!</v>
      </c>
      <c r="N78" s="132">
        <f>SUM(F78:K80)</f>
        <v>0</v>
      </c>
      <c r="O78" s="133"/>
      <c r="P78" s="105">
        <f t="shared" si="14"/>
        <v>0</v>
      </c>
    </row>
    <row r="79" spans="1:16" ht="18" customHeight="1" hidden="1" thickBot="1">
      <c r="A79" s="569"/>
      <c r="B79" s="134"/>
      <c r="C79" s="111"/>
      <c r="D79" s="402"/>
      <c r="E79" s="95"/>
      <c r="F79" s="95"/>
      <c r="G79" s="95"/>
      <c r="H79" s="95"/>
      <c r="I79" s="95"/>
      <c r="J79" s="95"/>
      <c r="K79" s="130">
        <f t="shared" si="12"/>
        <v>0</v>
      </c>
      <c r="L79" s="95">
        <f t="shared" si="9"/>
        <v>0</v>
      </c>
      <c r="M79" s="118" t="e">
        <f t="shared" si="13"/>
        <v>#DIV/0!</v>
      </c>
      <c r="N79" s="122">
        <f>SUM(F78:K80)</f>
        <v>0</v>
      </c>
      <c r="O79" s="123"/>
      <c r="P79" s="96">
        <f t="shared" si="14"/>
        <v>0</v>
      </c>
    </row>
    <row r="80" spans="1:16" ht="18" customHeight="1" hidden="1" thickBot="1">
      <c r="A80" s="569"/>
      <c r="B80" s="148"/>
      <c r="C80" s="149"/>
      <c r="D80" s="405"/>
      <c r="E80" s="150"/>
      <c r="F80" s="150"/>
      <c r="G80" s="150"/>
      <c r="H80" s="150"/>
      <c r="I80" s="150"/>
      <c r="J80" s="150"/>
      <c r="K80" s="137">
        <f t="shared" si="12"/>
        <v>0</v>
      </c>
      <c r="L80" s="150">
        <f t="shared" si="9"/>
        <v>0</v>
      </c>
      <c r="M80" s="138" t="e">
        <f t="shared" si="13"/>
        <v>#DIV/0!</v>
      </c>
      <c r="N80" s="139">
        <f>SUM(F78:K80)</f>
        <v>0</v>
      </c>
      <c r="O80" s="140" t="e">
        <f>AVERAGE(F78:I80)</f>
        <v>#DIV/0!</v>
      </c>
      <c r="P80" s="151">
        <f t="shared" si="14"/>
        <v>0</v>
      </c>
    </row>
    <row r="81" spans="1:16" ht="18" customHeight="1" hidden="1" thickBot="1">
      <c r="A81" s="567" t="s">
        <v>39</v>
      </c>
      <c r="B81" s="141"/>
      <c r="C81" s="152"/>
      <c r="D81" s="401"/>
      <c r="E81" s="89"/>
      <c r="F81" s="89"/>
      <c r="G81" s="89"/>
      <c r="H81" s="89"/>
      <c r="I81" s="89"/>
      <c r="J81" s="89"/>
      <c r="K81" s="143">
        <f t="shared" si="12"/>
        <v>0</v>
      </c>
      <c r="L81" s="89">
        <f t="shared" si="9"/>
        <v>0</v>
      </c>
      <c r="M81" s="118" t="e">
        <f t="shared" si="13"/>
        <v>#DIV/0!</v>
      </c>
      <c r="N81" s="119">
        <f>SUM(F81:K83)</f>
        <v>0</v>
      </c>
      <c r="O81" s="120"/>
      <c r="P81" s="90">
        <f t="shared" si="14"/>
        <v>0</v>
      </c>
    </row>
    <row r="82" spans="1:16" ht="18" customHeight="1" hidden="1" thickBot="1">
      <c r="A82" s="569"/>
      <c r="B82" s="134"/>
      <c r="C82" s="111"/>
      <c r="D82" s="402"/>
      <c r="E82" s="95"/>
      <c r="F82" s="95"/>
      <c r="G82" s="95"/>
      <c r="H82" s="95"/>
      <c r="I82" s="95"/>
      <c r="J82" s="95"/>
      <c r="K82" s="130">
        <f t="shared" si="12"/>
        <v>0</v>
      </c>
      <c r="L82" s="95">
        <f t="shared" si="9"/>
        <v>0</v>
      </c>
      <c r="M82" s="118" t="e">
        <f t="shared" si="13"/>
        <v>#DIV/0!</v>
      </c>
      <c r="N82" s="122">
        <f>SUM(F81:K83)</f>
        <v>0</v>
      </c>
      <c r="O82" s="123"/>
      <c r="P82" s="96">
        <f t="shared" si="14"/>
        <v>0</v>
      </c>
    </row>
    <row r="83" spans="1:16" ht="18" customHeight="1" hidden="1" thickBot="1">
      <c r="A83" s="568"/>
      <c r="B83" s="153"/>
      <c r="C83" s="154"/>
      <c r="D83" s="406"/>
      <c r="E83" s="116"/>
      <c r="F83" s="116"/>
      <c r="G83" s="116"/>
      <c r="H83" s="116"/>
      <c r="I83" s="116"/>
      <c r="J83" s="116"/>
      <c r="K83" s="146">
        <f t="shared" si="12"/>
        <v>0</v>
      </c>
      <c r="L83" s="116">
        <f t="shared" si="9"/>
        <v>0</v>
      </c>
      <c r="M83" s="124" t="e">
        <f t="shared" si="13"/>
        <v>#DIV/0!</v>
      </c>
      <c r="N83" s="125">
        <f>SUM(F81:K83)</f>
        <v>0</v>
      </c>
      <c r="O83" s="126" t="e">
        <f>AVERAGE(F81:I83)</f>
        <v>#DIV/0!</v>
      </c>
      <c r="P83" s="155">
        <f t="shared" si="14"/>
        <v>0</v>
      </c>
    </row>
    <row r="84" spans="1:16" ht="18" customHeight="1" hidden="1" thickBot="1">
      <c r="A84" s="569" t="s">
        <v>40</v>
      </c>
      <c r="B84" s="128"/>
      <c r="C84" s="147"/>
      <c r="D84" s="404"/>
      <c r="E84" s="94"/>
      <c r="F84" s="94"/>
      <c r="G84" s="94"/>
      <c r="H84" s="94"/>
      <c r="I84" s="94"/>
      <c r="J84" s="94"/>
      <c r="K84" s="130">
        <f t="shared" si="12"/>
        <v>0</v>
      </c>
      <c r="L84" s="94">
        <f t="shared" si="9"/>
        <v>0</v>
      </c>
      <c r="M84" s="131" t="e">
        <f t="shared" si="13"/>
        <v>#DIV/0!</v>
      </c>
      <c r="N84" s="132">
        <f>SUM(F84:K86)</f>
        <v>0</v>
      </c>
      <c r="O84" s="133"/>
      <c r="P84" s="105">
        <f t="shared" si="14"/>
        <v>0</v>
      </c>
    </row>
    <row r="85" spans="1:16" ht="18" customHeight="1" hidden="1" thickBot="1">
      <c r="A85" s="569"/>
      <c r="B85" s="134"/>
      <c r="C85" s="111"/>
      <c r="D85" s="402"/>
      <c r="E85" s="95"/>
      <c r="F85" s="95"/>
      <c r="G85" s="95"/>
      <c r="H85" s="95"/>
      <c r="I85" s="95"/>
      <c r="J85" s="95"/>
      <c r="K85" s="130">
        <f t="shared" si="12"/>
        <v>0</v>
      </c>
      <c r="L85" s="95">
        <f t="shared" si="9"/>
        <v>0</v>
      </c>
      <c r="M85" s="118" t="e">
        <f t="shared" si="13"/>
        <v>#DIV/0!</v>
      </c>
      <c r="N85" s="122">
        <f>SUM(F84:K86)</f>
        <v>0</v>
      </c>
      <c r="O85" s="123"/>
      <c r="P85" s="96">
        <f t="shared" si="14"/>
        <v>0</v>
      </c>
    </row>
    <row r="86" spans="1:16" ht="18" customHeight="1" hidden="1" thickBot="1">
      <c r="A86" s="569"/>
      <c r="B86" s="148"/>
      <c r="C86" s="149"/>
      <c r="D86" s="405"/>
      <c r="E86" s="150"/>
      <c r="F86" s="150"/>
      <c r="G86" s="150"/>
      <c r="H86" s="150"/>
      <c r="I86" s="150"/>
      <c r="J86" s="150"/>
      <c r="K86" s="137">
        <f t="shared" si="12"/>
        <v>0</v>
      </c>
      <c r="L86" s="150">
        <f t="shared" si="9"/>
        <v>0</v>
      </c>
      <c r="M86" s="138" t="e">
        <f t="shared" si="13"/>
        <v>#DIV/0!</v>
      </c>
      <c r="N86" s="139">
        <f>SUM(F84:K86)</f>
        <v>0</v>
      </c>
      <c r="O86" s="140" t="e">
        <f>AVERAGE(F84:I86)</f>
        <v>#DIV/0!</v>
      </c>
      <c r="P86" s="151">
        <f t="shared" si="14"/>
        <v>0</v>
      </c>
    </row>
    <row r="87" spans="1:16" ht="18" customHeight="1" hidden="1" thickBot="1">
      <c r="A87" s="567" t="s">
        <v>41</v>
      </c>
      <c r="B87" s="141"/>
      <c r="C87" s="152"/>
      <c r="D87" s="401"/>
      <c r="E87" s="89"/>
      <c r="F87" s="89"/>
      <c r="G87" s="89"/>
      <c r="H87" s="89"/>
      <c r="I87" s="89"/>
      <c r="J87" s="89"/>
      <c r="K87" s="143">
        <f t="shared" si="12"/>
        <v>0</v>
      </c>
      <c r="L87" s="89">
        <f t="shared" si="9"/>
        <v>0</v>
      </c>
      <c r="M87" s="118" t="e">
        <f t="shared" si="13"/>
        <v>#DIV/0!</v>
      </c>
      <c r="N87" s="119">
        <f>SUM(F87:K89)</f>
        <v>0</v>
      </c>
      <c r="O87" s="120"/>
      <c r="P87" s="90">
        <f t="shared" si="14"/>
        <v>0</v>
      </c>
    </row>
    <row r="88" spans="1:16" ht="18" customHeight="1" hidden="1" thickBot="1">
      <c r="A88" s="569"/>
      <c r="B88" s="134"/>
      <c r="C88" s="111"/>
      <c r="D88" s="402"/>
      <c r="E88" s="95"/>
      <c r="F88" s="95"/>
      <c r="G88" s="95"/>
      <c r="H88" s="95"/>
      <c r="I88" s="95"/>
      <c r="J88" s="95"/>
      <c r="K88" s="130">
        <f t="shared" si="12"/>
        <v>0</v>
      </c>
      <c r="L88" s="95">
        <f t="shared" si="9"/>
        <v>0</v>
      </c>
      <c r="M88" s="118" t="e">
        <f t="shared" si="13"/>
        <v>#DIV/0!</v>
      </c>
      <c r="N88" s="122">
        <f>SUM(F87:K89)</f>
        <v>0</v>
      </c>
      <c r="O88" s="123"/>
      <c r="P88" s="96">
        <f t="shared" si="14"/>
        <v>0</v>
      </c>
    </row>
    <row r="89" spans="1:16" ht="18" customHeight="1" hidden="1" thickBot="1">
      <c r="A89" s="568"/>
      <c r="B89" s="153"/>
      <c r="C89" s="224"/>
      <c r="D89" s="406"/>
      <c r="E89" s="116"/>
      <c r="F89" s="116"/>
      <c r="G89" s="116"/>
      <c r="H89" s="116"/>
      <c r="I89" s="116"/>
      <c r="J89" s="116"/>
      <c r="K89" s="146">
        <f t="shared" si="12"/>
        <v>0</v>
      </c>
      <c r="L89" s="116">
        <f t="shared" si="9"/>
        <v>0</v>
      </c>
      <c r="M89" s="124" t="e">
        <f t="shared" si="13"/>
        <v>#DIV/0!</v>
      </c>
      <c r="N89" s="125">
        <f>SUM(F87:K89)</f>
        <v>0</v>
      </c>
      <c r="O89" s="126" t="e">
        <f>AVERAGE(F87:I89)</f>
        <v>#DIV/0!</v>
      </c>
      <c r="P89" s="155">
        <f t="shared" si="14"/>
        <v>0</v>
      </c>
    </row>
  </sheetData>
  <sheetProtection/>
  <mergeCells count="45">
    <mergeCell ref="A87:A89"/>
    <mergeCell ref="A36:A38"/>
    <mergeCell ref="A75:A77"/>
    <mergeCell ref="A78:A80"/>
    <mergeCell ref="A81:A83"/>
    <mergeCell ref="A84:A86"/>
    <mergeCell ref="A72:A74"/>
    <mergeCell ref="A39:A41"/>
    <mergeCell ref="A42:A44"/>
    <mergeCell ref="A45:A47"/>
    <mergeCell ref="A48:A50"/>
    <mergeCell ref="A51:A53"/>
    <mergeCell ref="A54:A56"/>
    <mergeCell ref="A57:A59"/>
    <mergeCell ref="A60:A62"/>
    <mergeCell ref="A63:A65"/>
    <mergeCell ref="A66:A68"/>
    <mergeCell ref="A69:A71"/>
    <mergeCell ref="A30:A32"/>
    <mergeCell ref="L2:L5"/>
    <mergeCell ref="A27:A29"/>
    <mergeCell ref="A33:A35"/>
    <mergeCell ref="A6:A8"/>
    <mergeCell ref="A9:A11"/>
    <mergeCell ref="A21:A23"/>
    <mergeCell ref="A24:A26"/>
    <mergeCell ref="A18:A20"/>
    <mergeCell ref="A12:A14"/>
    <mergeCell ref="A15:A17"/>
    <mergeCell ref="A1:P1"/>
    <mergeCell ref="A2:A5"/>
    <mergeCell ref="B2:B5"/>
    <mergeCell ref="C2:C5"/>
    <mergeCell ref="D2:D5"/>
    <mergeCell ref="E2:E5"/>
    <mergeCell ref="F2:F5"/>
    <mergeCell ref="G2:G5"/>
    <mergeCell ref="H2:H5"/>
    <mergeCell ref="I2:I5"/>
    <mergeCell ref="J2:J5"/>
    <mergeCell ref="K2:K5"/>
    <mergeCell ref="P2:P5"/>
    <mergeCell ref="N2:N5"/>
    <mergeCell ref="O2:O5"/>
    <mergeCell ref="M2:M5"/>
  </mergeCells>
  <conditionalFormatting sqref="B7:B8 A9:B9 B10:B11 A12:B12 B13:B14 A15:B15 B16:B17 A18:B18 B19:B20 A21:B21 B22:B23 A24:B24 B25:B26 A27:B27 B28:B29 A30:B30 B31:B32 A33:B33 B34:B35 A36:B36 B37:B38 A39:B39 B40:B41 A42:B42 B43:B44 A45:B45 B46:B47 A48:B48 B49:B50 A51:B51 B52:B53 A54:B54 A57:B57 A60:B60 A63:B63 A66:B66 A69:B69 A72:B72 A75:B75 A78:B78 A81:B81 A84:B84 B55:B56 B58:B59 B61:B62 B64:B65 B67:B68 B70:B71 B73:B74 B76:B77 B79:B80 B82:B83 B85:B86 A87:B87 B88:B89 A6:B6 F6:I89">
    <cfRule type="cellIs" priority="1" dxfId="92" operator="between" stopIfTrue="1">
      <formula>200</formula>
      <formula>219</formula>
    </cfRule>
    <cfRule type="cellIs" priority="2" dxfId="93" operator="between" stopIfTrue="1">
      <formula>220</formula>
      <formula>249</formula>
    </cfRule>
    <cfRule type="cellIs" priority="3" dxfId="94" operator="between" stopIfTrue="1">
      <formula>250</formula>
      <formula>300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9" tint="0.5999900102615356"/>
  </sheetPr>
  <dimension ref="A1:T52"/>
  <sheetViews>
    <sheetView zoomScale="106" zoomScaleNormal="106" zoomScalePageLayoutView="0" workbookViewId="0" topLeftCell="A1">
      <selection activeCell="A1" sqref="A1:I1"/>
    </sheetView>
  </sheetViews>
  <sheetFormatPr defaultColWidth="9.140625" defaultRowHeight="15"/>
  <cols>
    <col min="1" max="1" width="5.7109375" style="0" customWidth="1"/>
    <col min="2" max="2" width="28.7109375" style="0" customWidth="1"/>
    <col min="3" max="9" width="8.7109375" style="0" customWidth="1"/>
    <col min="10" max="12" width="5.7109375" style="0" customWidth="1"/>
    <col min="13" max="13" width="28.7109375" style="0" customWidth="1"/>
    <col min="14" max="20" width="8.7109375" style="0" customWidth="1"/>
  </cols>
  <sheetData>
    <row r="1" spans="1:20" ht="30" customHeight="1" thickBot="1">
      <c r="A1" s="574" t="s">
        <v>200</v>
      </c>
      <c r="B1" s="575"/>
      <c r="C1" s="575"/>
      <c r="D1" s="575"/>
      <c r="E1" s="575"/>
      <c r="F1" s="575"/>
      <c r="G1" s="575"/>
      <c r="H1" s="575"/>
      <c r="I1" s="575"/>
      <c r="L1" s="574" t="s">
        <v>201</v>
      </c>
      <c r="M1" s="575"/>
      <c r="N1" s="575"/>
      <c r="O1" s="575"/>
      <c r="P1" s="575"/>
      <c r="Q1" s="575"/>
      <c r="R1" s="575"/>
      <c r="S1" s="575"/>
      <c r="T1" s="575"/>
    </row>
    <row r="2" spans="1:20" ht="19.5" customHeight="1">
      <c r="A2" s="528"/>
      <c r="B2" s="531" t="s">
        <v>1</v>
      </c>
      <c r="C2" s="531" t="s">
        <v>2</v>
      </c>
      <c r="D2" s="531" t="s">
        <v>3</v>
      </c>
      <c r="E2" s="541" t="s">
        <v>9</v>
      </c>
      <c r="F2" s="541" t="s">
        <v>10</v>
      </c>
      <c r="G2" s="535" t="s">
        <v>11</v>
      </c>
      <c r="H2" s="535" t="s">
        <v>106</v>
      </c>
      <c r="I2" s="535" t="s">
        <v>107</v>
      </c>
      <c r="L2" s="528"/>
      <c r="M2" s="531" t="s">
        <v>1</v>
      </c>
      <c r="N2" s="531" t="s">
        <v>2</v>
      </c>
      <c r="O2" s="531" t="s">
        <v>3</v>
      </c>
      <c r="P2" s="541" t="s">
        <v>9</v>
      </c>
      <c r="Q2" s="541" t="s">
        <v>10</v>
      </c>
      <c r="R2" s="535" t="s">
        <v>11</v>
      </c>
      <c r="S2" s="535" t="s">
        <v>106</v>
      </c>
      <c r="T2" s="535" t="s">
        <v>107</v>
      </c>
    </row>
    <row r="3" spans="1:20" ht="19.5" customHeight="1">
      <c r="A3" s="528"/>
      <c r="B3" s="531"/>
      <c r="C3" s="531"/>
      <c r="D3" s="531"/>
      <c r="E3" s="541"/>
      <c r="F3" s="541"/>
      <c r="G3" s="535"/>
      <c r="H3" s="535"/>
      <c r="I3" s="535"/>
      <c r="L3" s="528"/>
      <c r="M3" s="531"/>
      <c r="N3" s="531"/>
      <c r="O3" s="531"/>
      <c r="P3" s="541"/>
      <c r="Q3" s="541"/>
      <c r="R3" s="535"/>
      <c r="S3" s="535"/>
      <c r="T3" s="535"/>
    </row>
    <row r="4" spans="1:20" ht="19.5" customHeight="1">
      <c r="A4" s="528"/>
      <c r="B4" s="531"/>
      <c r="C4" s="531"/>
      <c r="D4" s="531"/>
      <c r="E4" s="541"/>
      <c r="F4" s="541"/>
      <c r="G4" s="535"/>
      <c r="H4" s="535"/>
      <c r="I4" s="535"/>
      <c r="L4" s="528"/>
      <c r="M4" s="531"/>
      <c r="N4" s="531"/>
      <c r="O4" s="531"/>
      <c r="P4" s="541"/>
      <c r="Q4" s="541"/>
      <c r="R4" s="535"/>
      <c r="S4" s="535"/>
      <c r="T4" s="535"/>
    </row>
    <row r="5" spans="1:20" ht="19.5" customHeight="1" thickBot="1">
      <c r="A5" s="529"/>
      <c r="B5" s="531"/>
      <c r="C5" s="531"/>
      <c r="D5" s="531"/>
      <c r="E5" s="541"/>
      <c r="F5" s="541"/>
      <c r="G5" s="535"/>
      <c r="H5" s="535"/>
      <c r="I5" s="535"/>
      <c r="L5" s="529"/>
      <c r="M5" s="531"/>
      <c r="N5" s="531"/>
      <c r="O5" s="531"/>
      <c r="P5" s="541"/>
      <c r="Q5" s="541"/>
      <c r="R5" s="535"/>
      <c r="S5" s="535"/>
      <c r="T5" s="535"/>
    </row>
    <row r="6" spans="1:20" ht="15" customHeight="1">
      <c r="A6" s="601" t="s">
        <v>14</v>
      </c>
      <c r="B6" s="330" t="str">
        <f>Teams!C6</f>
        <v>Tarnawa István</v>
      </c>
      <c r="C6" s="330" t="str">
        <f>Teams!D6</f>
        <v>HUN</v>
      </c>
      <c r="D6" s="207">
        <v>181</v>
      </c>
      <c r="E6" s="207">
        <f>Teams!J6/4</f>
        <v>0</v>
      </c>
      <c r="F6" s="207">
        <f>Teams!E6</f>
        <v>6</v>
      </c>
      <c r="G6" s="326">
        <f aca="true" t="shared" si="0" ref="G6:G11">SUM(D6:F6)</f>
        <v>187</v>
      </c>
      <c r="H6" s="122">
        <f>SUM(D6:F8)</f>
        <v>584</v>
      </c>
      <c r="I6" s="156"/>
      <c r="L6" s="601" t="s">
        <v>123</v>
      </c>
      <c r="M6" s="330" t="s">
        <v>114</v>
      </c>
      <c r="N6" s="330" t="s">
        <v>121</v>
      </c>
      <c r="O6" s="207">
        <v>162</v>
      </c>
      <c r="P6" s="207">
        <v>0</v>
      </c>
      <c r="Q6" s="207">
        <v>6</v>
      </c>
      <c r="R6" s="326">
        <f aca="true" t="shared" si="1" ref="R6:R11">SUM(O6:Q6)</f>
        <v>168</v>
      </c>
      <c r="S6" s="122">
        <f>SUM(O6:Q8)</f>
        <v>616</v>
      </c>
      <c r="T6" s="156"/>
    </row>
    <row r="7" spans="1:20" ht="15">
      <c r="A7" s="602"/>
      <c r="B7" s="330" t="str">
        <f>Teams!C7</f>
        <v>Hevele Zoltán</v>
      </c>
      <c r="C7" s="330" t="str">
        <f>Teams!D7</f>
        <v>HUN</v>
      </c>
      <c r="D7" s="207">
        <v>128</v>
      </c>
      <c r="E7" s="207">
        <f>Teams!J7/4</f>
        <v>0</v>
      </c>
      <c r="F7" s="207">
        <f>Teams!E7</f>
        <v>3</v>
      </c>
      <c r="G7" s="326">
        <f t="shared" si="0"/>
        <v>131</v>
      </c>
      <c r="H7" s="122">
        <f>SUM(D6:F8)</f>
        <v>584</v>
      </c>
      <c r="I7" s="156"/>
      <c r="L7" s="602"/>
      <c r="M7" s="330" t="s">
        <v>229</v>
      </c>
      <c r="N7" s="330" t="s">
        <v>121</v>
      </c>
      <c r="O7" s="207">
        <v>204</v>
      </c>
      <c r="P7" s="207">
        <v>0</v>
      </c>
      <c r="Q7" s="207">
        <v>3</v>
      </c>
      <c r="R7" s="326">
        <f t="shared" si="1"/>
        <v>207</v>
      </c>
      <c r="S7" s="122">
        <f>SUM(O6:Q8)</f>
        <v>616</v>
      </c>
      <c r="T7" s="156"/>
    </row>
    <row r="8" spans="1:20" ht="15.75" thickBot="1">
      <c r="A8" s="603"/>
      <c r="B8" s="331" t="str">
        <f>Teams!C8</f>
        <v>Tóth Mária</v>
      </c>
      <c r="C8" s="331" t="str">
        <f>Teams!D8</f>
        <v>HUN</v>
      </c>
      <c r="D8" s="332">
        <v>258</v>
      </c>
      <c r="E8" s="332">
        <f>Teams!J8/4</f>
        <v>8</v>
      </c>
      <c r="F8" s="332">
        <f>Teams!E8</f>
        <v>0</v>
      </c>
      <c r="G8" s="333">
        <f t="shared" si="0"/>
        <v>266</v>
      </c>
      <c r="H8" s="160">
        <f>SUM(D6:F8)</f>
        <v>584</v>
      </c>
      <c r="I8" s="161">
        <f>AVERAGE(D6:D8)</f>
        <v>189</v>
      </c>
      <c r="L8" s="603"/>
      <c r="M8" s="331" t="s">
        <v>244</v>
      </c>
      <c r="N8" s="331" t="s">
        <v>121</v>
      </c>
      <c r="O8" s="332">
        <v>233</v>
      </c>
      <c r="P8" s="332">
        <v>8</v>
      </c>
      <c r="Q8" s="332">
        <v>0</v>
      </c>
      <c r="R8" s="333">
        <f t="shared" si="1"/>
        <v>241</v>
      </c>
      <c r="S8" s="160">
        <f>SUM(O6:Q8)</f>
        <v>616</v>
      </c>
      <c r="T8" s="161">
        <f>AVERAGE(O6:O8)</f>
        <v>199.66666666666666</v>
      </c>
    </row>
    <row r="9" spans="1:20" ht="15.75" thickTop="1">
      <c r="A9" s="604" t="s">
        <v>17</v>
      </c>
      <c r="B9" s="162" t="str">
        <f>Teams!C15</f>
        <v>Koník Miroslav</v>
      </c>
      <c r="C9" s="162" t="str">
        <f>Teams!D15</f>
        <v>SVK</v>
      </c>
      <c r="D9" s="163">
        <v>182</v>
      </c>
      <c r="E9" s="163">
        <f>Teams!J15/4</f>
        <v>0</v>
      </c>
      <c r="F9" s="163">
        <f>Teams!E15</f>
        <v>0</v>
      </c>
      <c r="G9" s="164">
        <f t="shared" si="0"/>
        <v>182</v>
      </c>
      <c r="H9" s="165">
        <f>SUM(D9:F11)</f>
        <v>484</v>
      </c>
      <c r="I9" s="166"/>
      <c r="L9" s="604" t="s">
        <v>124</v>
      </c>
      <c r="M9" s="162" t="s">
        <v>177</v>
      </c>
      <c r="N9" s="162" t="s">
        <v>156</v>
      </c>
      <c r="O9" s="163">
        <v>176</v>
      </c>
      <c r="P9" s="163">
        <v>0</v>
      </c>
      <c r="Q9" s="163">
        <v>8</v>
      </c>
      <c r="R9" s="164">
        <f t="shared" si="1"/>
        <v>184</v>
      </c>
      <c r="S9" s="165">
        <f>SUM(O9:Q11)</f>
        <v>556</v>
      </c>
      <c r="T9" s="166"/>
    </row>
    <row r="10" spans="1:20" ht="15">
      <c r="A10" s="602"/>
      <c r="B10" s="111" t="str">
        <f>Teams!C16</f>
        <v>Šovčík Ondrej</v>
      </c>
      <c r="C10" s="111" t="str">
        <f>Teams!D16</f>
        <v>SVK</v>
      </c>
      <c r="D10" s="95">
        <v>145</v>
      </c>
      <c r="E10" s="95">
        <f>Teams!J16/4</f>
        <v>0</v>
      </c>
      <c r="F10" s="95">
        <f>Teams!E16</f>
        <v>8</v>
      </c>
      <c r="G10" s="106">
        <f t="shared" si="0"/>
        <v>153</v>
      </c>
      <c r="H10" s="122">
        <f>SUM(D9:F11)</f>
        <v>484</v>
      </c>
      <c r="I10" s="156"/>
      <c r="L10" s="602"/>
      <c r="M10" s="111" t="s">
        <v>176</v>
      </c>
      <c r="N10" s="111" t="s">
        <v>156</v>
      </c>
      <c r="O10" s="95">
        <v>191</v>
      </c>
      <c r="P10" s="95">
        <v>0</v>
      </c>
      <c r="Q10" s="95">
        <v>3</v>
      </c>
      <c r="R10" s="106">
        <f t="shared" si="1"/>
        <v>194</v>
      </c>
      <c r="S10" s="122">
        <f>SUM(O9:Q11)</f>
        <v>556</v>
      </c>
      <c r="T10" s="156"/>
    </row>
    <row r="11" spans="1:20" ht="15.75" thickBot="1">
      <c r="A11" s="603"/>
      <c r="B11" s="157" t="str">
        <f>Teams!C17</f>
        <v>Hoos Andrej</v>
      </c>
      <c r="C11" s="157" t="str">
        <f>Teams!D17</f>
        <v>SVK</v>
      </c>
      <c r="D11" s="158">
        <v>149</v>
      </c>
      <c r="E11" s="158">
        <f>Teams!J17/4</f>
        <v>0</v>
      </c>
      <c r="F11" s="158">
        <f>Teams!E17</f>
        <v>0</v>
      </c>
      <c r="G11" s="159">
        <f t="shared" si="0"/>
        <v>149</v>
      </c>
      <c r="H11" s="160">
        <f>SUM(D9:F11)</f>
        <v>484</v>
      </c>
      <c r="I11" s="161">
        <f>AVERAGE(D9:D11)</f>
        <v>158.66666666666666</v>
      </c>
      <c r="L11" s="603"/>
      <c r="M11" s="157" t="s">
        <v>171</v>
      </c>
      <c r="N11" s="157" t="s">
        <v>156</v>
      </c>
      <c r="O11" s="158">
        <v>171</v>
      </c>
      <c r="P11" s="158">
        <v>0</v>
      </c>
      <c r="Q11" s="158">
        <v>7</v>
      </c>
      <c r="R11" s="159">
        <f t="shared" si="1"/>
        <v>178</v>
      </c>
      <c r="S11" s="160">
        <f>SUM(O9:Q11)</f>
        <v>556</v>
      </c>
      <c r="T11" s="161">
        <f>AVERAGE(O9:O11)</f>
        <v>179.33333333333334</v>
      </c>
    </row>
    <row r="12" ht="15" thickTop="1"/>
    <row r="14" ht="15" thickBot="1"/>
    <row r="15" spans="1:20" ht="30" customHeight="1" thickBot="1">
      <c r="A15" s="574" t="s">
        <v>202</v>
      </c>
      <c r="B15" s="575"/>
      <c r="C15" s="575"/>
      <c r="D15" s="575"/>
      <c r="E15" s="575"/>
      <c r="F15" s="575"/>
      <c r="G15" s="575"/>
      <c r="H15" s="575"/>
      <c r="I15" s="575"/>
      <c r="L15" s="574" t="s">
        <v>203</v>
      </c>
      <c r="M15" s="575"/>
      <c r="N15" s="575"/>
      <c r="O15" s="575"/>
      <c r="P15" s="575"/>
      <c r="Q15" s="575"/>
      <c r="R15" s="575"/>
      <c r="S15" s="575"/>
      <c r="T15" s="575"/>
    </row>
    <row r="16" spans="1:20" ht="19.5" customHeight="1">
      <c r="A16" s="528"/>
      <c r="B16" s="531" t="s">
        <v>1</v>
      </c>
      <c r="C16" s="531" t="s">
        <v>2</v>
      </c>
      <c r="D16" s="531" t="s">
        <v>3</v>
      </c>
      <c r="E16" s="541" t="s">
        <v>9</v>
      </c>
      <c r="F16" s="541" t="s">
        <v>10</v>
      </c>
      <c r="G16" s="535" t="s">
        <v>11</v>
      </c>
      <c r="H16" s="535" t="s">
        <v>106</v>
      </c>
      <c r="I16" s="535" t="s">
        <v>107</v>
      </c>
      <c r="L16" s="528"/>
      <c r="M16" s="531" t="s">
        <v>1</v>
      </c>
      <c r="N16" s="531" t="s">
        <v>2</v>
      </c>
      <c r="O16" s="531" t="s">
        <v>3</v>
      </c>
      <c r="P16" s="541" t="s">
        <v>9</v>
      </c>
      <c r="Q16" s="541" t="s">
        <v>10</v>
      </c>
      <c r="R16" s="535" t="s">
        <v>11</v>
      </c>
      <c r="S16" s="535" t="s">
        <v>106</v>
      </c>
      <c r="T16" s="535" t="s">
        <v>107</v>
      </c>
    </row>
    <row r="17" spans="1:20" ht="19.5" customHeight="1">
      <c r="A17" s="528"/>
      <c r="B17" s="531"/>
      <c r="C17" s="531"/>
      <c r="D17" s="531"/>
      <c r="E17" s="541"/>
      <c r="F17" s="541"/>
      <c r="G17" s="535"/>
      <c r="H17" s="535"/>
      <c r="I17" s="535"/>
      <c r="L17" s="528"/>
      <c r="M17" s="531"/>
      <c r="N17" s="531"/>
      <c r="O17" s="531"/>
      <c r="P17" s="541"/>
      <c r="Q17" s="541"/>
      <c r="R17" s="535"/>
      <c r="S17" s="535"/>
      <c r="T17" s="535"/>
    </row>
    <row r="18" spans="1:20" ht="19.5" customHeight="1">
      <c r="A18" s="528"/>
      <c r="B18" s="531"/>
      <c r="C18" s="531"/>
      <c r="D18" s="531"/>
      <c r="E18" s="541"/>
      <c r="F18" s="541"/>
      <c r="G18" s="535"/>
      <c r="H18" s="535"/>
      <c r="I18" s="535"/>
      <c r="L18" s="528"/>
      <c r="M18" s="531"/>
      <c r="N18" s="531"/>
      <c r="O18" s="531"/>
      <c r="P18" s="541"/>
      <c r="Q18" s="541"/>
      <c r="R18" s="535"/>
      <c r="S18" s="535"/>
      <c r="T18" s="535"/>
    </row>
    <row r="19" spans="1:20" ht="19.5" customHeight="1" thickBot="1">
      <c r="A19" s="529"/>
      <c r="B19" s="531"/>
      <c r="C19" s="531"/>
      <c r="D19" s="531"/>
      <c r="E19" s="541"/>
      <c r="F19" s="541"/>
      <c r="G19" s="535"/>
      <c r="H19" s="535"/>
      <c r="I19" s="535"/>
      <c r="L19" s="529"/>
      <c r="M19" s="531"/>
      <c r="N19" s="531"/>
      <c r="O19" s="531"/>
      <c r="P19" s="541"/>
      <c r="Q19" s="541"/>
      <c r="R19" s="535"/>
      <c r="S19" s="535"/>
      <c r="T19" s="535"/>
    </row>
    <row r="20" spans="1:20" ht="15">
      <c r="A20" s="601" t="s">
        <v>15</v>
      </c>
      <c r="B20" s="472" t="str">
        <f>Teams!C9</f>
        <v>Skobrics Zoltán</v>
      </c>
      <c r="C20" s="472" t="str">
        <f>Teams!D9</f>
        <v>HUN</v>
      </c>
      <c r="D20" s="187">
        <v>212</v>
      </c>
      <c r="E20" s="187">
        <f>Teams!J9/4</f>
        <v>0</v>
      </c>
      <c r="F20" s="187">
        <f>Teams!E9</f>
        <v>3</v>
      </c>
      <c r="G20" s="473">
        <f aca="true" t="shared" si="2" ref="G20:G25">SUM(D20:F20)</f>
        <v>215</v>
      </c>
      <c r="H20" s="122">
        <f>SUM(D20:F22)</f>
        <v>573</v>
      </c>
      <c r="I20" s="156"/>
      <c r="L20" s="601" t="s">
        <v>125</v>
      </c>
      <c r="M20" s="111" t="s">
        <v>234</v>
      </c>
      <c r="N20" s="111" t="s">
        <v>156</v>
      </c>
      <c r="O20" s="95">
        <v>232</v>
      </c>
      <c r="P20" s="95">
        <v>0</v>
      </c>
      <c r="Q20" s="95">
        <v>0</v>
      </c>
      <c r="R20" s="106">
        <f aca="true" t="shared" si="3" ref="R20:R25">SUM(O20:Q20)</f>
        <v>232</v>
      </c>
      <c r="S20" s="122">
        <f>SUM(O20:Q22)</f>
        <v>543</v>
      </c>
      <c r="T20" s="156"/>
    </row>
    <row r="21" spans="1:20" ht="15">
      <c r="A21" s="602"/>
      <c r="B21" s="472" t="str">
        <f>Teams!C10</f>
        <v>Valla Paul</v>
      </c>
      <c r="C21" s="472" t="str">
        <f>Teams!D10</f>
        <v>AUT</v>
      </c>
      <c r="D21" s="187">
        <v>190</v>
      </c>
      <c r="E21" s="187">
        <f>Teams!J10/4</f>
        <v>0</v>
      </c>
      <c r="F21" s="187">
        <f>Teams!E10</f>
        <v>2</v>
      </c>
      <c r="G21" s="473">
        <f t="shared" si="2"/>
        <v>192</v>
      </c>
      <c r="H21" s="122">
        <f>SUM(D20:F22)</f>
        <v>573</v>
      </c>
      <c r="I21" s="156"/>
      <c r="L21" s="602"/>
      <c r="M21" s="111" t="s">
        <v>175</v>
      </c>
      <c r="N21" s="111" t="s">
        <v>156</v>
      </c>
      <c r="O21" s="95">
        <v>134</v>
      </c>
      <c r="P21" s="95">
        <v>0</v>
      </c>
      <c r="Q21" s="95">
        <v>8</v>
      </c>
      <c r="R21" s="106">
        <f t="shared" si="3"/>
        <v>142</v>
      </c>
      <c r="S21" s="122">
        <f>SUM(O20:Q22)</f>
        <v>543</v>
      </c>
      <c r="T21" s="156"/>
    </row>
    <row r="22" spans="1:20" ht="15.75" thickBot="1">
      <c r="A22" s="603"/>
      <c r="B22" s="474" t="str">
        <f>Teams!C11</f>
        <v>Panzenböck Manfred </v>
      </c>
      <c r="C22" s="474" t="str">
        <f>Teams!D11</f>
        <v>AUT</v>
      </c>
      <c r="D22" s="475">
        <v>163</v>
      </c>
      <c r="E22" s="475">
        <f>Teams!J11/4</f>
        <v>0</v>
      </c>
      <c r="F22" s="475">
        <f>Teams!E11</f>
        <v>3</v>
      </c>
      <c r="G22" s="476">
        <f t="shared" si="2"/>
        <v>166</v>
      </c>
      <c r="H22" s="160">
        <f>SUM(D20:F22)</f>
        <v>573</v>
      </c>
      <c r="I22" s="161">
        <f>AVERAGE(D20:D22)</f>
        <v>188.33333333333334</v>
      </c>
      <c r="L22" s="603"/>
      <c r="M22" s="157" t="s">
        <v>168</v>
      </c>
      <c r="N22" s="157" t="s">
        <v>156</v>
      </c>
      <c r="O22" s="158">
        <v>169</v>
      </c>
      <c r="P22" s="158">
        <v>0</v>
      </c>
      <c r="Q22" s="158">
        <v>0</v>
      </c>
      <c r="R22" s="159">
        <f t="shared" si="3"/>
        <v>169</v>
      </c>
      <c r="S22" s="160">
        <f>SUM(O20:Q22)</f>
        <v>543</v>
      </c>
      <c r="T22" s="161">
        <f>AVERAGE(O20:O22)</f>
        <v>178.33333333333334</v>
      </c>
    </row>
    <row r="23" spans="1:20" ht="15.75" thickTop="1">
      <c r="A23" s="604" t="s">
        <v>16</v>
      </c>
      <c r="B23" s="327" t="str">
        <f>Teams!C12</f>
        <v>Zoričák Rudolf</v>
      </c>
      <c r="C23" s="327" t="str">
        <f>Teams!D12</f>
        <v>SVK</v>
      </c>
      <c r="D23" s="328">
        <v>197</v>
      </c>
      <c r="E23" s="328">
        <f>Teams!J12/4</f>
        <v>0</v>
      </c>
      <c r="F23" s="328">
        <f>Teams!E12</f>
        <v>8</v>
      </c>
      <c r="G23" s="329">
        <f t="shared" si="2"/>
        <v>205</v>
      </c>
      <c r="H23" s="165">
        <f>SUM(D23:F25)</f>
        <v>640</v>
      </c>
      <c r="I23" s="166"/>
      <c r="L23" s="604" t="s">
        <v>126</v>
      </c>
      <c r="M23" s="327" t="s">
        <v>115</v>
      </c>
      <c r="N23" s="327" t="s">
        <v>121</v>
      </c>
      <c r="O23" s="328">
        <v>216</v>
      </c>
      <c r="P23" s="328">
        <v>0</v>
      </c>
      <c r="Q23" s="328">
        <v>3</v>
      </c>
      <c r="R23" s="329">
        <f t="shared" si="3"/>
        <v>219</v>
      </c>
      <c r="S23" s="165">
        <f>SUM(O23:Q25)</f>
        <v>671</v>
      </c>
      <c r="T23" s="166"/>
    </row>
    <row r="24" spans="1:20" ht="15">
      <c r="A24" s="602"/>
      <c r="B24" s="330" t="str">
        <f>Teams!C13</f>
        <v>Zoričák Anton</v>
      </c>
      <c r="C24" s="330" t="str">
        <f>Teams!D13</f>
        <v>SVK</v>
      </c>
      <c r="D24" s="207">
        <v>232</v>
      </c>
      <c r="E24" s="207">
        <f>Teams!J13/4</f>
        <v>0</v>
      </c>
      <c r="F24" s="207">
        <f>Teams!E13</f>
        <v>3</v>
      </c>
      <c r="G24" s="326">
        <f t="shared" si="2"/>
        <v>235</v>
      </c>
      <c r="H24" s="122">
        <f>SUM(D23:F25)</f>
        <v>640</v>
      </c>
      <c r="I24" s="156"/>
      <c r="L24" s="602"/>
      <c r="M24" s="330" t="s">
        <v>248</v>
      </c>
      <c r="N24" s="330" t="s">
        <v>239</v>
      </c>
      <c r="O24" s="207">
        <v>222</v>
      </c>
      <c r="P24" s="207">
        <v>0</v>
      </c>
      <c r="Q24" s="207">
        <v>2</v>
      </c>
      <c r="R24" s="326">
        <f t="shared" si="3"/>
        <v>224</v>
      </c>
      <c r="S24" s="122">
        <f>SUM(O23:Q25)</f>
        <v>671</v>
      </c>
      <c r="T24" s="156"/>
    </row>
    <row r="25" spans="1:20" ht="15.75" thickBot="1">
      <c r="A25" s="603"/>
      <c r="B25" s="331" t="str">
        <f>Teams!C14</f>
        <v>Kuziel František</v>
      </c>
      <c r="C25" s="331" t="str">
        <f>Teams!D14</f>
        <v>SVK</v>
      </c>
      <c r="D25" s="332">
        <v>193</v>
      </c>
      <c r="E25" s="332">
        <f>Teams!J14/4</f>
        <v>0</v>
      </c>
      <c r="F25" s="332">
        <f>Teams!E14</f>
        <v>7</v>
      </c>
      <c r="G25" s="333">
        <f t="shared" si="2"/>
        <v>200</v>
      </c>
      <c r="H25" s="160">
        <f>SUM(D23:F25)</f>
        <v>640</v>
      </c>
      <c r="I25" s="161">
        <f>AVERAGE(D23:D25)</f>
        <v>207.33333333333334</v>
      </c>
      <c r="L25" s="603"/>
      <c r="M25" s="331" t="s">
        <v>238</v>
      </c>
      <c r="N25" s="331" t="s">
        <v>239</v>
      </c>
      <c r="O25" s="332">
        <v>225</v>
      </c>
      <c r="P25" s="332">
        <v>0</v>
      </c>
      <c r="Q25" s="332">
        <v>3</v>
      </c>
      <c r="R25" s="333">
        <f t="shared" si="3"/>
        <v>228</v>
      </c>
      <c r="S25" s="160">
        <f>SUM(O23:Q25)</f>
        <v>671</v>
      </c>
      <c r="T25" s="161">
        <f>AVERAGE(O23:O25)</f>
        <v>221</v>
      </c>
    </row>
    <row r="26" ht="15" thickTop="1"/>
    <row r="28" spans="2:11" ht="14.25">
      <c r="B28" s="53"/>
      <c r="C28" s="53"/>
      <c r="D28" s="53"/>
      <c r="E28" s="53"/>
      <c r="F28" s="53"/>
      <c r="G28" s="53"/>
      <c r="H28" s="53"/>
      <c r="I28" s="53"/>
      <c r="J28" s="53"/>
      <c r="K28" s="53"/>
    </row>
    <row r="29" spans="2:11" ht="15" thickBot="1">
      <c r="B29" s="53"/>
      <c r="C29" s="53"/>
      <c r="D29" s="53"/>
      <c r="E29" s="53"/>
      <c r="F29" s="53"/>
      <c r="G29" s="53"/>
      <c r="H29" s="53"/>
      <c r="I29" s="53"/>
      <c r="J29" s="53"/>
      <c r="K29" s="53"/>
    </row>
    <row r="30" spans="12:14" ht="49.5" customHeight="1" thickBot="1">
      <c r="L30" s="589" t="s">
        <v>204</v>
      </c>
      <c r="M30" s="590"/>
      <c r="N30" s="591"/>
    </row>
    <row r="31" spans="12:14" ht="9.75" customHeight="1">
      <c r="L31" s="592"/>
      <c r="M31" s="595" t="s">
        <v>1</v>
      </c>
      <c r="N31" s="598" t="s">
        <v>2</v>
      </c>
    </row>
    <row r="32" spans="12:14" ht="9.75" customHeight="1">
      <c r="L32" s="593"/>
      <c r="M32" s="596"/>
      <c r="N32" s="599"/>
    </row>
    <row r="33" spans="12:14" ht="9.75" customHeight="1">
      <c r="L33" s="593"/>
      <c r="M33" s="596"/>
      <c r="N33" s="599"/>
    </row>
    <row r="34" spans="12:14" ht="9.75" customHeight="1" thickBot="1">
      <c r="L34" s="594"/>
      <c r="M34" s="597"/>
      <c r="N34" s="600"/>
    </row>
    <row r="35" spans="12:14" ht="16.5" customHeight="1">
      <c r="L35" s="586" t="s">
        <v>14</v>
      </c>
      <c r="M35" s="330" t="s">
        <v>114</v>
      </c>
      <c r="N35" s="330" t="s">
        <v>121</v>
      </c>
    </row>
    <row r="36" spans="12:14" ht="16.5" customHeight="1">
      <c r="L36" s="587"/>
      <c r="M36" s="330" t="s">
        <v>229</v>
      </c>
      <c r="N36" s="330" t="s">
        <v>121</v>
      </c>
    </row>
    <row r="37" spans="12:14" ht="16.5" customHeight="1" thickBot="1">
      <c r="L37" s="588"/>
      <c r="M37" s="331" t="s">
        <v>244</v>
      </c>
      <c r="N37" s="331" t="s">
        <v>121</v>
      </c>
    </row>
    <row r="38" spans="12:14" ht="16.5" customHeight="1" thickTop="1">
      <c r="L38" s="586" t="s">
        <v>15</v>
      </c>
      <c r="M38" s="162" t="s">
        <v>177</v>
      </c>
      <c r="N38" s="162" t="s">
        <v>156</v>
      </c>
    </row>
    <row r="39" spans="12:14" ht="16.5" customHeight="1">
      <c r="L39" s="587"/>
      <c r="M39" s="111" t="s">
        <v>176</v>
      </c>
      <c r="N39" s="111" t="s">
        <v>156</v>
      </c>
    </row>
    <row r="40" spans="12:14" ht="16.5" customHeight="1" thickBot="1">
      <c r="L40" s="588"/>
      <c r="M40" s="157" t="s">
        <v>171</v>
      </c>
      <c r="N40" s="157" t="s">
        <v>156</v>
      </c>
    </row>
    <row r="41" spans="12:14" ht="16.5" customHeight="1" thickTop="1">
      <c r="L41" s="586" t="s">
        <v>16</v>
      </c>
      <c r="M41" s="162" t="s">
        <v>115</v>
      </c>
      <c r="N41" s="162" t="s">
        <v>121</v>
      </c>
    </row>
    <row r="42" spans="12:14" ht="16.5" customHeight="1">
      <c r="L42" s="587"/>
      <c r="M42" s="111" t="s">
        <v>248</v>
      </c>
      <c r="N42" s="111" t="s">
        <v>239</v>
      </c>
    </row>
    <row r="43" spans="12:14" ht="16.5" customHeight="1" thickBot="1">
      <c r="L43" s="588"/>
      <c r="M43" s="157" t="s">
        <v>238</v>
      </c>
      <c r="N43" s="157" t="s">
        <v>239</v>
      </c>
    </row>
    <row r="44" spans="12:14" ht="16.5" customHeight="1">
      <c r="L44" s="586" t="s">
        <v>17</v>
      </c>
      <c r="M44" s="111" t="s">
        <v>234</v>
      </c>
      <c r="N44" s="111" t="s">
        <v>156</v>
      </c>
    </row>
    <row r="45" spans="12:14" ht="16.5" customHeight="1">
      <c r="L45" s="587"/>
      <c r="M45" s="111" t="s">
        <v>175</v>
      </c>
      <c r="N45" s="111" t="s">
        <v>156</v>
      </c>
    </row>
    <row r="46" spans="12:14" ht="16.5" customHeight="1" thickBot="1">
      <c r="L46" s="588"/>
      <c r="M46" s="157" t="s">
        <v>168</v>
      </c>
      <c r="N46" s="157" t="s">
        <v>156</v>
      </c>
    </row>
    <row r="48" spans="6:15" ht="14.25">
      <c r="F48" s="53"/>
      <c r="G48" s="53"/>
      <c r="H48" s="53"/>
      <c r="I48" s="53"/>
      <c r="J48" s="53"/>
      <c r="K48" s="53"/>
      <c r="L48" s="53"/>
      <c r="M48" s="53"/>
      <c r="N48" s="53"/>
      <c r="O48" s="53"/>
    </row>
    <row r="49" spans="6:15" ht="14.25">
      <c r="F49" s="53"/>
      <c r="G49" s="53"/>
      <c r="H49" s="53"/>
      <c r="I49" s="53"/>
      <c r="J49" s="53"/>
      <c r="K49" s="53"/>
      <c r="L49" s="53"/>
      <c r="M49" s="53"/>
      <c r="N49" s="53"/>
      <c r="O49" s="53"/>
    </row>
    <row r="50" spans="6:15" ht="14.25">
      <c r="F50" s="53"/>
      <c r="G50" s="53"/>
      <c r="H50" s="53"/>
      <c r="I50" s="53"/>
      <c r="J50" s="53"/>
      <c r="K50" s="53"/>
      <c r="L50" s="53"/>
      <c r="M50" s="53"/>
      <c r="N50" s="53"/>
      <c r="O50" s="53"/>
    </row>
    <row r="51" spans="6:15" ht="14.25">
      <c r="F51" s="53"/>
      <c r="G51" s="53"/>
      <c r="H51" s="53"/>
      <c r="I51" s="53"/>
      <c r="J51" s="53"/>
      <c r="K51" s="53"/>
      <c r="L51" s="53"/>
      <c r="M51" s="53"/>
      <c r="N51" s="53"/>
      <c r="O51" s="53"/>
    </row>
    <row r="52" spans="6:15" ht="14.25">
      <c r="F52" s="53"/>
      <c r="G52" s="53"/>
      <c r="H52" s="53"/>
      <c r="I52" s="53"/>
      <c r="J52" s="53"/>
      <c r="K52" s="53"/>
      <c r="L52" s="53"/>
      <c r="M52" s="53"/>
      <c r="N52" s="53"/>
      <c r="O52" s="53"/>
    </row>
  </sheetData>
  <sheetProtection/>
  <mergeCells count="56">
    <mergeCell ref="L20:L22"/>
    <mergeCell ref="L23:L25"/>
    <mergeCell ref="A6:A8"/>
    <mergeCell ref="A9:A11"/>
    <mergeCell ref="A15:I15"/>
    <mergeCell ref="L6:L8"/>
    <mergeCell ref="L9:L11"/>
    <mergeCell ref="L15:T15"/>
    <mergeCell ref="L16:L19"/>
    <mergeCell ref="N16:N19"/>
    <mergeCell ref="O16:O19"/>
    <mergeCell ref="P16:P19"/>
    <mergeCell ref="S16:S19"/>
    <mergeCell ref="Q16:Q19"/>
    <mergeCell ref="T16:T19"/>
    <mergeCell ref="R16:R19"/>
    <mergeCell ref="L1:T1"/>
    <mergeCell ref="L2:L5"/>
    <mergeCell ref="M2:M5"/>
    <mergeCell ref="N2:N5"/>
    <mergeCell ref="O2:O5"/>
    <mergeCell ref="P2:P5"/>
    <mergeCell ref="Q2:Q5"/>
    <mergeCell ref="R2:R5"/>
    <mergeCell ref="S2:S5"/>
    <mergeCell ref="T2:T5"/>
    <mergeCell ref="A1:I1"/>
    <mergeCell ref="A2:A5"/>
    <mergeCell ref="B2:B5"/>
    <mergeCell ref="C2:C5"/>
    <mergeCell ref="D2:D5"/>
    <mergeCell ref="E2:E5"/>
    <mergeCell ref="F2:F5"/>
    <mergeCell ref="G2:G5"/>
    <mergeCell ref="H2:H5"/>
    <mergeCell ref="I2:I5"/>
    <mergeCell ref="A20:A22"/>
    <mergeCell ref="A23:A25"/>
    <mergeCell ref="A16:A19"/>
    <mergeCell ref="B16:B19"/>
    <mergeCell ref="C16:C19"/>
    <mergeCell ref="I16:I19"/>
    <mergeCell ref="M16:M19"/>
    <mergeCell ref="E16:E19"/>
    <mergeCell ref="D16:D19"/>
    <mergeCell ref="F16:F19"/>
    <mergeCell ref="G16:G19"/>
    <mergeCell ref="H16:H19"/>
    <mergeCell ref="L44:L46"/>
    <mergeCell ref="L35:L37"/>
    <mergeCell ref="L38:L40"/>
    <mergeCell ref="L41:L43"/>
    <mergeCell ref="L30:N30"/>
    <mergeCell ref="L31:L34"/>
    <mergeCell ref="M31:M34"/>
    <mergeCell ref="N31:N34"/>
  </mergeCells>
  <conditionalFormatting sqref="D6:D11 A9 A6">
    <cfRule type="cellIs" priority="13" dxfId="92" operator="between" stopIfTrue="1">
      <formula>200</formula>
      <formula>219</formula>
    </cfRule>
    <cfRule type="cellIs" priority="14" dxfId="93" operator="between" stopIfTrue="1">
      <formula>220</formula>
      <formula>249</formula>
    </cfRule>
    <cfRule type="cellIs" priority="15" dxfId="94" operator="between" stopIfTrue="1">
      <formula>250</formula>
      <formula>300</formula>
    </cfRule>
  </conditionalFormatting>
  <conditionalFormatting sqref="D20:D25 A23 A20">
    <cfRule type="cellIs" priority="10" dxfId="92" operator="between" stopIfTrue="1">
      <formula>200</formula>
      <formula>219</formula>
    </cfRule>
    <cfRule type="cellIs" priority="11" dxfId="93" operator="between" stopIfTrue="1">
      <formula>220</formula>
      <formula>249</formula>
    </cfRule>
    <cfRule type="cellIs" priority="12" dxfId="94" operator="between" stopIfTrue="1">
      <formula>250</formula>
      <formula>300</formula>
    </cfRule>
  </conditionalFormatting>
  <conditionalFormatting sqref="O6:O11 L9 L6">
    <cfRule type="cellIs" priority="7" dxfId="92" operator="between" stopIfTrue="1">
      <formula>200</formula>
      <formula>219</formula>
    </cfRule>
    <cfRule type="cellIs" priority="8" dxfId="93" operator="between" stopIfTrue="1">
      <formula>220</formula>
      <formula>249</formula>
    </cfRule>
    <cfRule type="cellIs" priority="9" dxfId="94" operator="between" stopIfTrue="1">
      <formula>250</formula>
      <formula>300</formula>
    </cfRule>
  </conditionalFormatting>
  <conditionalFormatting sqref="O20:O25 L23 L20">
    <cfRule type="cellIs" priority="4" dxfId="92" operator="between" stopIfTrue="1">
      <formula>200</formula>
      <formula>219</formula>
    </cfRule>
    <cfRule type="cellIs" priority="5" dxfId="93" operator="between" stopIfTrue="1">
      <formula>220</formula>
      <formula>249</formula>
    </cfRule>
    <cfRule type="cellIs" priority="6" dxfId="94" operator="between" stopIfTrue="1">
      <formula>250</formula>
      <formula>300</formula>
    </cfRule>
  </conditionalFormatting>
  <conditionalFormatting sqref="L35">
    <cfRule type="cellIs" priority="1" dxfId="92" operator="between" stopIfTrue="1">
      <formula>200</formula>
      <formula>219</formula>
    </cfRule>
    <cfRule type="cellIs" priority="2" dxfId="93" operator="between" stopIfTrue="1">
      <formula>220</formula>
      <formula>249</formula>
    </cfRule>
    <cfRule type="cellIs" priority="3" dxfId="94" operator="between" stopIfTrue="1">
      <formula>250</formula>
      <formula>300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24997000396251678"/>
  </sheetPr>
  <dimension ref="A1:Q194"/>
  <sheetViews>
    <sheetView tabSelected="1" zoomScalePageLayoutView="0" workbookViewId="0" topLeftCell="A1">
      <selection activeCell="A1" sqref="A1:N1"/>
    </sheetView>
  </sheetViews>
  <sheetFormatPr defaultColWidth="9.140625" defaultRowHeight="15"/>
  <cols>
    <col min="1" max="1" width="5.7109375" style="0" customWidth="1"/>
    <col min="2" max="2" width="24.28125" style="0" customWidth="1"/>
    <col min="3" max="3" width="8.7109375" style="86" customWidth="1"/>
    <col min="4" max="4" width="8.7109375" style="81" customWidth="1"/>
    <col min="5" max="14" width="8.7109375" style="0" customWidth="1"/>
    <col min="15" max="17" width="0" style="0" hidden="1" customWidth="1"/>
  </cols>
  <sheetData>
    <row r="1" spans="1:14" ht="21">
      <c r="A1" s="524" t="s">
        <v>205</v>
      </c>
      <c r="B1" s="525"/>
      <c r="C1" s="525"/>
      <c r="D1" s="525"/>
      <c r="E1" s="525"/>
      <c r="F1" s="525"/>
      <c r="G1" s="525"/>
      <c r="H1" s="525"/>
      <c r="I1" s="525"/>
      <c r="J1" s="525"/>
      <c r="K1" s="525"/>
      <c r="L1" s="525"/>
      <c r="M1" s="525"/>
      <c r="N1" s="526"/>
    </row>
    <row r="2" spans="1:16" ht="14.25">
      <c r="A2" s="610"/>
      <c r="B2" s="530" t="s">
        <v>1</v>
      </c>
      <c r="C2" s="611" t="s">
        <v>2</v>
      </c>
      <c r="D2" s="540" t="s">
        <v>10</v>
      </c>
      <c r="E2" s="530" t="s">
        <v>3</v>
      </c>
      <c r="F2" s="530" t="s">
        <v>4</v>
      </c>
      <c r="G2" s="530" t="s">
        <v>5</v>
      </c>
      <c r="H2" s="530" t="s">
        <v>6</v>
      </c>
      <c r="I2" s="530" t="s">
        <v>7</v>
      </c>
      <c r="J2" s="530" t="s">
        <v>8</v>
      </c>
      <c r="K2" s="540" t="s">
        <v>9</v>
      </c>
      <c r="L2" s="540" t="s">
        <v>10</v>
      </c>
      <c r="M2" s="534" t="s">
        <v>11</v>
      </c>
      <c r="N2" s="572" t="s">
        <v>12</v>
      </c>
      <c r="O2" t="s">
        <v>251</v>
      </c>
      <c r="P2" t="s">
        <v>251</v>
      </c>
    </row>
    <row r="3" spans="1:14" ht="14.25">
      <c r="A3" s="610"/>
      <c r="B3" s="531"/>
      <c r="C3" s="612"/>
      <c r="D3" s="541"/>
      <c r="E3" s="531"/>
      <c r="F3" s="531"/>
      <c r="G3" s="531"/>
      <c r="H3" s="531"/>
      <c r="I3" s="531"/>
      <c r="J3" s="531"/>
      <c r="K3" s="541"/>
      <c r="L3" s="541"/>
      <c r="M3" s="535"/>
      <c r="N3" s="573"/>
    </row>
    <row r="4" spans="1:16" ht="14.25">
      <c r="A4" s="610"/>
      <c r="B4" s="531"/>
      <c r="C4" s="612"/>
      <c r="D4" s="541"/>
      <c r="E4" s="531"/>
      <c r="F4" s="531"/>
      <c r="G4" s="531"/>
      <c r="H4" s="531"/>
      <c r="I4" s="531"/>
      <c r="J4" s="531"/>
      <c r="K4" s="541"/>
      <c r="L4" s="541"/>
      <c r="M4" s="535"/>
      <c r="N4" s="573"/>
      <c r="O4">
        <f>MAX(O6:O143)</f>
        <v>268</v>
      </c>
      <c r="P4">
        <f>MAX(P6:P143)</f>
        <v>257</v>
      </c>
    </row>
    <row r="5" spans="1:14" ht="29.25" customHeight="1" thickBot="1">
      <c r="A5" s="610"/>
      <c r="B5" s="579"/>
      <c r="C5" s="613"/>
      <c r="D5" s="583"/>
      <c r="E5" s="579"/>
      <c r="F5" s="579"/>
      <c r="G5" s="579"/>
      <c r="H5" s="579"/>
      <c r="I5" s="579"/>
      <c r="J5" s="579"/>
      <c r="K5" s="583"/>
      <c r="L5" s="583"/>
      <c r="M5" s="535"/>
      <c r="N5" s="573"/>
    </row>
    <row r="6" spans="1:15" ht="15.75" customHeight="1">
      <c r="A6" s="606" t="s">
        <v>14</v>
      </c>
      <c r="B6" s="193" t="s">
        <v>176</v>
      </c>
      <c r="C6" s="147" t="str">
        <f>VLOOKUP(B6,Single!$C$6:$N$95,2,0)</f>
        <v>SVK</v>
      </c>
      <c r="D6" s="94">
        <f>VLOOKUP(B6,Single!$C$6:$N$95,3,0)</f>
        <v>3</v>
      </c>
      <c r="E6" s="94">
        <f>VLOOKUP(B6,Single!$C$6:$N$95,4,0)</f>
        <v>191</v>
      </c>
      <c r="F6" s="94">
        <f>VLOOKUP(B6,Single!$C$6:$N$95,5,0)</f>
        <v>210</v>
      </c>
      <c r="G6" s="94">
        <f>VLOOKUP(B6,Single!$C$6:$N$95,6,0)</f>
        <v>192</v>
      </c>
      <c r="H6" s="94">
        <f>VLOOKUP(B6,Single!$C$6:$N$95,7,0)</f>
        <v>203</v>
      </c>
      <c r="I6" s="94">
        <f>VLOOKUP(B6,Single!$C$6:$N$95,8,0)</f>
        <v>165</v>
      </c>
      <c r="J6" s="94">
        <f>VLOOKUP(B6,Single!$C$6:$N$95,9,0)</f>
        <v>177</v>
      </c>
      <c r="K6" s="94">
        <f>VLOOKUP(B6,Single!$C$6:$N$95,10,0)</f>
        <v>0</v>
      </c>
      <c r="L6" s="94">
        <f>VLOOKUP(B6,Single!$C$6:$N$95,11,0)</f>
        <v>18</v>
      </c>
      <c r="M6" s="122">
        <f>SUM(E6:L8)</f>
        <v>3340</v>
      </c>
      <c r="N6" s="169">
        <f>AVERAGE(E6:J8)</f>
        <v>205.75</v>
      </c>
      <c r="O6">
        <f>MAX(E6:J6)</f>
        <v>210</v>
      </c>
    </row>
    <row r="7" spans="1:15" ht="15.75" customHeight="1">
      <c r="A7" s="606"/>
      <c r="B7" s="170" t="s">
        <v>176</v>
      </c>
      <c r="C7" s="182"/>
      <c r="D7" s="251">
        <f>VLOOKUP(B7,Doubles!$C$6:$N$93,3,0)</f>
        <v>3</v>
      </c>
      <c r="E7" s="95">
        <f>VLOOKUP(B7,Doubles!$C$6:$N$93,4,0)</f>
        <v>217</v>
      </c>
      <c r="F7" s="95">
        <f>VLOOKUP(B7,Doubles!$C$6:$N$93,5,0)</f>
        <v>227</v>
      </c>
      <c r="G7" s="95">
        <f>VLOOKUP(B7,Doubles!$C$6:$N$93,6,0)</f>
        <v>235</v>
      </c>
      <c r="H7" s="95">
        <f>VLOOKUP(B7,Doubles!$C$6:$N$93,7,0)</f>
        <v>258</v>
      </c>
      <c r="I7" s="95">
        <f>VLOOKUP(B7,Doubles!$C$6:$N$93,8,0)</f>
        <v>221</v>
      </c>
      <c r="J7" s="95">
        <f>VLOOKUP(B7,Doubles!$C$6:$N$93,9,0)</f>
        <v>218</v>
      </c>
      <c r="K7" s="95">
        <f>VLOOKUP(B7,Doubles!$C$6:$N$93,10,0)</f>
        <v>0</v>
      </c>
      <c r="L7" s="95">
        <f>VLOOKUP(B7,Doubles!$C$6:$N$93,11,0)</f>
        <v>18</v>
      </c>
      <c r="M7" s="122">
        <f>SUM(E6:L8)</f>
        <v>3340</v>
      </c>
      <c r="N7" s="169">
        <f>AVERAGE(E6:J8)</f>
        <v>205.75</v>
      </c>
      <c r="O7">
        <f aca="true" t="shared" si="0" ref="O7:O70">MAX(E7:J7)</f>
        <v>258</v>
      </c>
    </row>
    <row r="8" spans="1:15" ht="15.75" customHeight="1" thickBot="1">
      <c r="A8" s="607"/>
      <c r="B8" s="182" t="s">
        <v>176</v>
      </c>
      <c r="C8" s="182"/>
      <c r="D8" s="251" t="e">
        <f>VLOOKUP(B8,Teams!C147:L230,3,0)</f>
        <v>#N/A</v>
      </c>
      <c r="E8" s="158">
        <f>VLOOKUP(B8,Teams!$C$6:$L$89,4,0)</f>
        <v>189</v>
      </c>
      <c r="F8" s="158">
        <f>VLOOKUP(B8,Teams!$C$6:$L$89,5,0)</f>
        <v>214</v>
      </c>
      <c r="G8" s="158">
        <f>VLOOKUP(B8,Teams!$C$6:$L$89,6,0)</f>
        <v>194</v>
      </c>
      <c r="H8" s="158">
        <f>VLOOKUP(B8,Teams!$C$6:$L$89,7,0)</f>
        <v>181</v>
      </c>
      <c r="I8" s="158"/>
      <c r="J8" s="158"/>
      <c r="K8" s="158">
        <f>VLOOKUP(B8,Teams!$C$6:$L$89,8,0)</f>
        <v>0</v>
      </c>
      <c r="L8" s="158">
        <f>VLOOKUP(B8,Teams!$C$6:$L$89,9,0)</f>
        <v>12</v>
      </c>
      <c r="M8" s="172">
        <f>SUM(E6:L8)</f>
        <v>3340</v>
      </c>
      <c r="N8" s="161">
        <f>AVERAGE(E6:J8)</f>
        <v>205.75</v>
      </c>
      <c r="O8">
        <f t="shared" si="0"/>
        <v>214</v>
      </c>
    </row>
    <row r="9" spans="1:15" ht="15.75" customHeight="1" thickTop="1">
      <c r="A9" s="608" t="s">
        <v>15</v>
      </c>
      <c r="B9" s="162" t="s">
        <v>115</v>
      </c>
      <c r="C9" s="162" t="str">
        <f>VLOOKUP(B9,Single!$C$6:$N$95,2,0)</f>
        <v>HUN</v>
      </c>
      <c r="D9" s="163">
        <f>VLOOKUP(B9,Single!$C$6:$N$95,3,0)</f>
        <v>3</v>
      </c>
      <c r="E9" s="163">
        <f>VLOOKUP(B9,Single!$C$6:$N$95,4,0)</f>
        <v>211</v>
      </c>
      <c r="F9" s="163">
        <f>VLOOKUP(B9,Single!$C$6:$N$95,5,0)</f>
        <v>213</v>
      </c>
      <c r="G9" s="163">
        <f>VLOOKUP(B9,Single!$C$6:$N$95,6,0)</f>
        <v>206</v>
      </c>
      <c r="H9" s="163">
        <f>VLOOKUP(B9,Single!$C$6:$N$95,7,0)</f>
        <v>198</v>
      </c>
      <c r="I9" s="163">
        <f>VLOOKUP(B9,Single!$C$6:$N$95,8,0)</f>
        <v>227</v>
      </c>
      <c r="J9" s="163">
        <f>VLOOKUP(B9,Single!$C$6:$N$95,9,0)</f>
        <v>235</v>
      </c>
      <c r="K9" s="163">
        <f>VLOOKUP(B9,Single!$C$6:$N$95,10,0)</f>
        <v>0</v>
      </c>
      <c r="L9" s="163">
        <f>VLOOKUP(B9,Single!$C$6:$N$95,11,0)</f>
        <v>18</v>
      </c>
      <c r="M9" s="165">
        <f>SUM(E9:L11)</f>
        <v>3333</v>
      </c>
      <c r="N9" s="174">
        <f>AVERAGE(E9:J11)</f>
        <v>205.3125</v>
      </c>
      <c r="O9">
        <f t="shared" si="0"/>
        <v>235</v>
      </c>
    </row>
    <row r="10" spans="1:15" ht="15.75" customHeight="1">
      <c r="A10" s="606"/>
      <c r="B10" s="182" t="s">
        <v>115</v>
      </c>
      <c r="C10" s="182"/>
      <c r="D10" s="251">
        <f>VLOOKUP(B10,Doubles!$C$6:$N$93,3,0)</f>
        <v>3</v>
      </c>
      <c r="E10" s="95">
        <f>VLOOKUP(B10,Doubles!$C$6:$N$93,4,0)</f>
        <v>222</v>
      </c>
      <c r="F10" s="95">
        <f>VLOOKUP(B10,Doubles!$C$6:$N$93,5,0)</f>
        <v>180</v>
      </c>
      <c r="G10" s="95">
        <f>VLOOKUP(B10,Doubles!$C$6:$N$93,6,0)</f>
        <v>216</v>
      </c>
      <c r="H10" s="95">
        <f>VLOOKUP(B10,Doubles!$C$6:$N$93,7,0)</f>
        <v>189</v>
      </c>
      <c r="I10" s="95">
        <f>VLOOKUP(B10,Doubles!$C$6:$N$93,8,0)</f>
        <v>234</v>
      </c>
      <c r="J10" s="95">
        <f>VLOOKUP(B10,Doubles!$C$6:$N$93,9,0)</f>
        <v>183</v>
      </c>
      <c r="K10" s="95">
        <f>VLOOKUP(B10,Doubles!$C$6:$N$93,10,0)</f>
        <v>0</v>
      </c>
      <c r="L10" s="95">
        <f>VLOOKUP(B10,Doubles!$C$6:$N$93,11,0)</f>
        <v>18</v>
      </c>
      <c r="M10" s="122">
        <f>SUM(E9:L11)</f>
        <v>3333</v>
      </c>
      <c r="N10" s="169">
        <f>AVERAGE(E9:J11)</f>
        <v>205.3125</v>
      </c>
      <c r="O10">
        <f t="shared" si="0"/>
        <v>234</v>
      </c>
    </row>
    <row r="11" spans="1:15" ht="15.75" customHeight="1" thickBot="1">
      <c r="A11" s="607"/>
      <c r="B11" s="178" t="s">
        <v>115</v>
      </c>
      <c r="C11" s="178"/>
      <c r="D11" s="252" t="e">
        <f>VLOOKUP(B11,Teams!C96:L179,3,0)</f>
        <v>#N/A</v>
      </c>
      <c r="E11" s="158">
        <f>VLOOKUP(B11,Teams!$C$6:$L$89,4,0)</f>
        <v>187</v>
      </c>
      <c r="F11" s="158">
        <f>VLOOKUP(B11,Teams!$C$6:$L$89,5,0)</f>
        <v>214</v>
      </c>
      <c r="G11" s="158">
        <f>VLOOKUP(B11,Teams!$C$6:$L$89,6,0)</f>
        <v>196</v>
      </c>
      <c r="H11" s="158">
        <f>VLOOKUP(B11,Teams!$C$6:$L$89,7,0)</f>
        <v>174</v>
      </c>
      <c r="I11" s="158"/>
      <c r="J11" s="158"/>
      <c r="K11" s="158">
        <f>VLOOKUP(B11,Teams!$C$6:$L$89,8,0)</f>
        <v>0</v>
      </c>
      <c r="L11" s="158">
        <f>VLOOKUP(B11,Teams!$C$6:$L$89,9,0)</f>
        <v>12</v>
      </c>
      <c r="M11" s="172">
        <f>SUM(E9:L11)</f>
        <v>3333</v>
      </c>
      <c r="N11" s="161">
        <f>AVERAGE(E9:J11)</f>
        <v>205.3125</v>
      </c>
      <c r="O11">
        <f t="shared" si="0"/>
        <v>214</v>
      </c>
    </row>
    <row r="12" spans="1:15" ht="15.75" customHeight="1" thickTop="1">
      <c r="A12" s="608" t="s">
        <v>16</v>
      </c>
      <c r="B12" s="184" t="s">
        <v>114</v>
      </c>
      <c r="C12" s="185" t="str">
        <f>VLOOKUP(B12,Single!$C$6:$N$95,2,0)</f>
        <v>HUN</v>
      </c>
      <c r="D12" s="173">
        <f>VLOOKUP(B12,Single!$C$6:$N$95,3,0)</f>
        <v>6</v>
      </c>
      <c r="E12" s="173">
        <f>VLOOKUP(B12,Single!$C$6:$N$95,4,0)</f>
        <v>152</v>
      </c>
      <c r="F12" s="173">
        <f>VLOOKUP(B12,Single!$C$6:$N$95,5,0)</f>
        <v>196</v>
      </c>
      <c r="G12" s="173">
        <f>VLOOKUP(B12,Single!$C$6:$N$95,6,0)</f>
        <v>198</v>
      </c>
      <c r="H12" s="173">
        <f>VLOOKUP(B12,Single!$C$6:$N$95,7,0)</f>
        <v>198</v>
      </c>
      <c r="I12" s="173">
        <f>VLOOKUP(B12,Single!$C$6:$N$95,8,0)</f>
        <v>203</v>
      </c>
      <c r="J12" s="173">
        <f>VLOOKUP(B12,Single!$C$6:$N$95,9,0)</f>
        <v>152</v>
      </c>
      <c r="K12" s="173">
        <f>VLOOKUP(B12,Single!$C$6:$N$95,10,0)</f>
        <v>0</v>
      </c>
      <c r="L12" s="173">
        <f>VLOOKUP(B12,Single!$C$6:$N$95,11,0)</f>
        <v>36</v>
      </c>
      <c r="M12" s="165">
        <f>SUM(E12:L14)</f>
        <v>3218</v>
      </c>
      <c r="N12" s="174">
        <f>AVERAGE(E12:J14)</f>
        <v>195.125</v>
      </c>
      <c r="O12">
        <f t="shared" si="0"/>
        <v>203</v>
      </c>
    </row>
    <row r="13" spans="1:15" ht="15.75" customHeight="1">
      <c r="A13" s="606"/>
      <c r="B13" s="175" t="s">
        <v>114</v>
      </c>
      <c r="C13" s="176"/>
      <c r="D13" s="253">
        <f>VLOOKUP(B13,Doubles!$C$6:$N$93,3,0)</f>
        <v>6</v>
      </c>
      <c r="E13" s="95">
        <f>VLOOKUP(B13,Doubles!$C$6:$N$93,4,0)</f>
        <v>181</v>
      </c>
      <c r="F13" s="95">
        <f>VLOOKUP(B13,Doubles!$C$6:$N$93,5,0)</f>
        <v>185</v>
      </c>
      <c r="G13" s="95">
        <f>VLOOKUP(B13,Doubles!$C$6:$N$93,6,0)</f>
        <v>202</v>
      </c>
      <c r="H13" s="95">
        <f>VLOOKUP(B13,Doubles!$C$6:$N$93,7,0)</f>
        <v>215</v>
      </c>
      <c r="I13" s="95">
        <f>VLOOKUP(B13,Doubles!$C$6:$N$93,8,0)</f>
        <v>235</v>
      </c>
      <c r="J13" s="95">
        <f>VLOOKUP(B13,Doubles!$C$6:$N$93,9,0)</f>
        <v>190</v>
      </c>
      <c r="K13" s="95">
        <f>VLOOKUP(B13,Doubles!$C$6:$N$93,10,0)</f>
        <v>0</v>
      </c>
      <c r="L13" s="95">
        <f>VLOOKUP(B13,Doubles!$C$6:$N$93,11,0)</f>
        <v>36</v>
      </c>
      <c r="M13" s="122">
        <f>SUM(E12:L14)</f>
        <v>3218</v>
      </c>
      <c r="N13" s="169">
        <f>AVERAGE(E12:J14)</f>
        <v>195.125</v>
      </c>
      <c r="O13">
        <f t="shared" si="0"/>
        <v>235</v>
      </c>
    </row>
    <row r="14" spans="1:15" ht="15.75" customHeight="1" thickBot="1">
      <c r="A14" s="607"/>
      <c r="B14" s="178" t="s">
        <v>114</v>
      </c>
      <c r="C14" s="178"/>
      <c r="D14" s="252" t="e">
        <f>VLOOKUP(B14,Teams!C114:L197,3,0)</f>
        <v>#N/A</v>
      </c>
      <c r="E14" s="158">
        <f>VLOOKUP(B14,Teams!$C$6:$L$89,4,0)</f>
        <v>261</v>
      </c>
      <c r="F14" s="158">
        <f>VLOOKUP(B14,Teams!$C$6:$L$89,5,0)</f>
        <v>181</v>
      </c>
      <c r="G14" s="158">
        <f>VLOOKUP(B14,Teams!$C$6:$L$89,6,0)</f>
        <v>178</v>
      </c>
      <c r="H14" s="158">
        <f>VLOOKUP(B14,Teams!$C$6:$L$89,7,0)</f>
        <v>195</v>
      </c>
      <c r="I14" s="179"/>
      <c r="J14" s="179"/>
      <c r="K14" s="158">
        <f>VLOOKUP(B14,Teams!$C$6:$L$89,8,0)</f>
        <v>0</v>
      </c>
      <c r="L14" s="158">
        <f>VLOOKUP(B14,Teams!$C$6:$L$89,9,0)</f>
        <v>24</v>
      </c>
      <c r="M14" s="172">
        <f>SUM(E12:L14)</f>
        <v>3218</v>
      </c>
      <c r="N14" s="161">
        <f>AVERAGE(E12:J14)</f>
        <v>195.125</v>
      </c>
      <c r="O14">
        <f t="shared" si="0"/>
        <v>261</v>
      </c>
    </row>
    <row r="15" spans="1:15" ht="15.75" customHeight="1" thickTop="1">
      <c r="A15" s="608" t="s">
        <v>17</v>
      </c>
      <c r="B15" s="180" t="s">
        <v>238</v>
      </c>
      <c r="C15" s="181" t="str">
        <f>VLOOKUP(B15,Single!$C$6:$N$95,2,0)</f>
        <v>AUT</v>
      </c>
      <c r="D15" s="163">
        <f>VLOOKUP(B15,Single!$C$6:$N$95,3,0)</f>
        <v>3</v>
      </c>
      <c r="E15" s="163">
        <f>VLOOKUP(B15,Single!$C$6:$N$95,4,0)</f>
        <v>255</v>
      </c>
      <c r="F15" s="163">
        <f>VLOOKUP(B15,Single!$C$6:$N$95,5,0)</f>
        <v>171</v>
      </c>
      <c r="G15" s="163">
        <f>VLOOKUP(B15,Single!$C$6:$N$95,6,0)</f>
        <v>159</v>
      </c>
      <c r="H15" s="163">
        <f>VLOOKUP(B15,Single!$C$6:$N$95,7,0)</f>
        <v>186</v>
      </c>
      <c r="I15" s="163">
        <f>VLOOKUP(B15,Single!$C$6:$N$95,8,0)</f>
        <v>183</v>
      </c>
      <c r="J15" s="163">
        <f>VLOOKUP(B15,Single!$C$6:$N$95,9,0)</f>
        <v>202</v>
      </c>
      <c r="K15" s="163">
        <f>VLOOKUP(B15,Single!$C$6:$N$95,10,0)</f>
        <v>0</v>
      </c>
      <c r="L15" s="163">
        <f>VLOOKUP(B15,Single!$C$6:$N$95,11,0)</f>
        <v>18</v>
      </c>
      <c r="M15" s="165">
        <f>SUM(E15:L17)</f>
        <v>3201</v>
      </c>
      <c r="N15" s="174">
        <f>AVERAGE(E15:J17)</f>
        <v>197.0625</v>
      </c>
      <c r="O15">
        <f t="shared" si="0"/>
        <v>255</v>
      </c>
    </row>
    <row r="16" spans="1:15" ht="15.75" customHeight="1">
      <c r="A16" s="606"/>
      <c r="B16" s="170" t="s">
        <v>238</v>
      </c>
      <c r="C16" s="182"/>
      <c r="D16" s="251">
        <f>VLOOKUP(B16,Doubles!$C$6:$N$93,3,0)</f>
        <v>3</v>
      </c>
      <c r="E16" s="95">
        <f>VLOOKUP(B16,Doubles!$C$6:$N$93,4,0)</f>
        <v>226</v>
      </c>
      <c r="F16" s="95">
        <f>VLOOKUP(B16,Doubles!$C$6:$N$93,5,0)</f>
        <v>203</v>
      </c>
      <c r="G16" s="95">
        <f>VLOOKUP(B16,Doubles!$C$6:$N$93,6,0)</f>
        <v>165</v>
      </c>
      <c r="H16" s="95">
        <f>VLOOKUP(B16,Doubles!$C$6:$N$93,7,0)</f>
        <v>226</v>
      </c>
      <c r="I16" s="95">
        <f>VLOOKUP(B16,Doubles!$C$6:$N$93,8,0)</f>
        <v>203</v>
      </c>
      <c r="J16" s="95">
        <f>VLOOKUP(B16,Doubles!$C$6:$N$93,9,0)</f>
        <v>201</v>
      </c>
      <c r="K16" s="95">
        <f>VLOOKUP(B16,Doubles!$C$6:$N$93,10,0)</f>
        <v>0</v>
      </c>
      <c r="L16" s="95">
        <f>VLOOKUP(B16,Doubles!$C$6:$N$93,11,0)</f>
        <v>18</v>
      </c>
      <c r="M16" s="122">
        <f>SUM(E15:L17)</f>
        <v>3201</v>
      </c>
      <c r="N16" s="169">
        <f>AVERAGE(E15:J17)</f>
        <v>197.0625</v>
      </c>
      <c r="O16">
        <f t="shared" si="0"/>
        <v>226</v>
      </c>
    </row>
    <row r="17" spans="1:15" ht="15.75" customHeight="1" thickBot="1">
      <c r="A17" s="607"/>
      <c r="B17" s="178" t="s">
        <v>238</v>
      </c>
      <c r="C17" s="178"/>
      <c r="D17" s="252" t="e">
        <f>VLOOKUP(B17,Teams!C84:L167,3,0)</f>
        <v>#N/A</v>
      </c>
      <c r="E17" s="158">
        <f>VLOOKUP(B17,Teams!$C$6:$L$89,4,0)</f>
        <v>183</v>
      </c>
      <c r="F17" s="158">
        <f>VLOOKUP(B17,Teams!$C$6:$L$89,5,0)</f>
        <v>221</v>
      </c>
      <c r="G17" s="158">
        <f>VLOOKUP(B17,Teams!$C$6:$L$89,6,0)</f>
        <v>196</v>
      </c>
      <c r="H17" s="158">
        <f>VLOOKUP(B17,Teams!$C$6:$L$89,7,0)</f>
        <v>173</v>
      </c>
      <c r="I17" s="158"/>
      <c r="J17" s="158"/>
      <c r="K17" s="158">
        <f>VLOOKUP(B17,Teams!$C$6:$L$89,8,0)</f>
        <v>0</v>
      </c>
      <c r="L17" s="158">
        <f>VLOOKUP(B17,Teams!$C$6:$L$89,9,0)</f>
        <v>12</v>
      </c>
      <c r="M17" s="172">
        <f>SUM(E15:L17)</f>
        <v>3201</v>
      </c>
      <c r="N17" s="161">
        <f>AVERAGE(E15:J17)</f>
        <v>197.0625</v>
      </c>
      <c r="O17">
        <f t="shared" si="0"/>
        <v>221</v>
      </c>
    </row>
    <row r="18" spans="1:15" ht="15.75" customHeight="1" thickTop="1">
      <c r="A18" s="608" t="s">
        <v>18</v>
      </c>
      <c r="B18" s="167" t="s">
        <v>234</v>
      </c>
      <c r="C18" s="168" t="str">
        <f>VLOOKUP(B18,Single!$C$6:$N$95,2,0)</f>
        <v>SVK</v>
      </c>
      <c r="D18" s="94">
        <f>VLOOKUP(B18,Single!$C$6:$N$95,3,0)</f>
        <v>0</v>
      </c>
      <c r="E18" s="163">
        <f>VLOOKUP(B18,Single!$C$6:$N$95,4,0)</f>
        <v>191</v>
      </c>
      <c r="F18" s="163">
        <f>VLOOKUP(B18,Single!$C$6:$N$95,5,0)</f>
        <v>178</v>
      </c>
      <c r="G18" s="163">
        <f>VLOOKUP(B18,Single!$C$6:$N$95,6,0)</f>
        <v>141</v>
      </c>
      <c r="H18" s="163">
        <f>VLOOKUP(B18,Single!$C$6:$N$95,7,0)</f>
        <v>185</v>
      </c>
      <c r="I18" s="163">
        <f>VLOOKUP(B18,Single!$C$6:$N$95,8,0)</f>
        <v>195</v>
      </c>
      <c r="J18" s="163">
        <f>VLOOKUP(B18,Single!$C$6:$N$95,9,0)</f>
        <v>226</v>
      </c>
      <c r="K18" s="163">
        <f>VLOOKUP(B18,Single!$C$6:$N$95,10,0)</f>
        <v>0</v>
      </c>
      <c r="L18" s="163">
        <f>VLOOKUP(B18,Single!$C$6:$N$95,11,0)</f>
        <v>0</v>
      </c>
      <c r="M18" s="165">
        <f>SUM(E18:L20)</f>
        <v>3176</v>
      </c>
      <c r="N18" s="174">
        <f>AVERAGE(E18:J20)</f>
        <v>198.5</v>
      </c>
      <c r="O18">
        <f t="shared" si="0"/>
        <v>226</v>
      </c>
    </row>
    <row r="19" spans="1:15" ht="15.75" customHeight="1">
      <c r="A19" s="606"/>
      <c r="B19" s="170" t="s">
        <v>234</v>
      </c>
      <c r="C19" s="182"/>
      <c r="D19" s="251">
        <f>VLOOKUP(B19,Doubles!$C$6:$N$93,3,0)</f>
        <v>0</v>
      </c>
      <c r="E19" s="95">
        <f>VLOOKUP(B19,Doubles!$C$6:$N$93,4,0)</f>
        <v>236</v>
      </c>
      <c r="F19" s="95">
        <f>VLOOKUP(B19,Doubles!$C$6:$N$93,5,0)</f>
        <v>212</v>
      </c>
      <c r="G19" s="95">
        <f>VLOOKUP(B19,Doubles!$C$6:$N$93,6,0)</f>
        <v>184</v>
      </c>
      <c r="H19" s="95">
        <f>VLOOKUP(B19,Doubles!$C$6:$N$93,7,0)</f>
        <v>196</v>
      </c>
      <c r="I19" s="95">
        <f>VLOOKUP(B19,Doubles!$C$6:$N$93,8,0)</f>
        <v>227</v>
      </c>
      <c r="J19" s="95">
        <f>VLOOKUP(B19,Doubles!$C$6:$N$93,9,0)</f>
        <v>173</v>
      </c>
      <c r="K19" s="95">
        <f>VLOOKUP(B19,Doubles!$C$6:$N$93,10,0)</f>
        <v>0</v>
      </c>
      <c r="L19" s="95">
        <f>VLOOKUP(B19,Doubles!$C$6:$N$93,11,0)</f>
        <v>0</v>
      </c>
      <c r="M19" s="122">
        <f>SUM(E18:L20)</f>
        <v>3176</v>
      </c>
      <c r="N19" s="169">
        <f>AVERAGE(E18:J20)</f>
        <v>198.5</v>
      </c>
      <c r="O19">
        <f t="shared" si="0"/>
        <v>236</v>
      </c>
    </row>
    <row r="20" spans="1:15" ht="15.75" customHeight="1" thickBot="1">
      <c r="A20" s="607"/>
      <c r="B20" s="178" t="s">
        <v>234</v>
      </c>
      <c r="C20" s="178"/>
      <c r="D20" s="252" t="e">
        <f>VLOOKUP(B20,Teams!C60:L143,3,0)</f>
        <v>#N/A</v>
      </c>
      <c r="E20" s="158">
        <f>VLOOKUP(B20,Teams!$C$6:$L$89,4,0)</f>
        <v>198</v>
      </c>
      <c r="F20" s="158">
        <f>VLOOKUP(B20,Teams!$C$6:$L$89,5,0)</f>
        <v>214</v>
      </c>
      <c r="G20" s="158">
        <f>VLOOKUP(B20,Teams!$C$6:$L$89,6,0)</f>
        <v>235</v>
      </c>
      <c r="H20" s="158">
        <f>VLOOKUP(B20,Teams!$C$6:$L$89,7,0)</f>
        <v>185</v>
      </c>
      <c r="I20" s="158"/>
      <c r="J20" s="158"/>
      <c r="K20" s="158">
        <f>VLOOKUP(B20,Teams!$C$6:$L$89,8,0)</f>
        <v>0</v>
      </c>
      <c r="L20" s="158">
        <f>VLOOKUP(B20,Teams!$C$6:$L$89,9,0)</f>
        <v>0</v>
      </c>
      <c r="M20" s="172">
        <f>SUM(E18:L20)</f>
        <v>3176</v>
      </c>
      <c r="N20" s="161">
        <f>AVERAGE(E18:J20)</f>
        <v>198.5</v>
      </c>
      <c r="O20">
        <f t="shared" si="0"/>
        <v>235</v>
      </c>
    </row>
    <row r="21" spans="1:16" ht="15.75" customHeight="1" thickTop="1">
      <c r="A21" s="608" t="s">
        <v>19</v>
      </c>
      <c r="B21" s="162" t="s">
        <v>244</v>
      </c>
      <c r="C21" s="162" t="str">
        <f>VLOOKUP(B21,Single!$C$6:$N$95,2,0)</f>
        <v>HUN</v>
      </c>
      <c r="D21" s="163">
        <f>VLOOKUP(B21,Single!$C$6:$N$95,3,0)</f>
        <v>0</v>
      </c>
      <c r="E21" s="163">
        <f>VLOOKUP(B21,Single!$C$6:$N$95,4,0)</f>
        <v>160</v>
      </c>
      <c r="F21" s="163">
        <f>VLOOKUP(B21,Single!$C$6:$N$95,5,0)</f>
        <v>140</v>
      </c>
      <c r="G21" s="163">
        <f>VLOOKUP(B21,Single!$C$6:$N$95,6,0)</f>
        <v>215</v>
      </c>
      <c r="H21" s="163">
        <f>VLOOKUP(B21,Single!$C$6:$N$95,7,0)</f>
        <v>188</v>
      </c>
      <c r="I21" s="163">
        <f>VLOOKUP(B21,Single!$C$6:$N$95,8,0)</f>
        <v>153</v>
      </c>
      <c r="J21" s="163">
        <f>VLOOKUP(B21,Single!$C$6:$N$95,9,0)</f>
        <v>206</v>
      </c>
      <c r="K21" s="163">
        <f>VLOOKUP(B21,Single!$C$6:$N$95,10,0)</f>
        <v>48</v>
      </c>
      <c r="L21" s="163">
        <f>VLOOKUP(B21,Single!$C$6:$N$95,11,0)</f>
        <v>0</v>
      </c>
      <c r="M21" s="165">
        <f>SUM(E21:L23)</f>
        <v>3156</v>
      </c>
      <c r="N21" s="174">
        <f>AVERAGE(E21:J23)</f>
        <v>189.25</v>
      </c>
      <c r="O21">
        <f t="shared" si="0"/>
        <v>215</v>
      </c>
      <c r="P21">
        <f>MAX(E21:J21)</f>
        <v>215</v>
      </c>
    </row>
    <row r="22" spans="1:17" ht="15.75" customHeight="1">
      <c r="A22" s="606"/>
      <c r="B22" s="182" t="s">
        <v>244</v>
      </c>
      <c r="C22" s="182"/>
      <c r="D22" s="251">
        <f>VLOOKUP(B22,Doubles!$C$6:$N$93,3,0)</f>
        <v>0</v>
      </c>
      <c r="E22" s="95">
        <f>VLOOKUP(B22,Doubles!$C$6:$N$93,4,0)</f>
        <v>192</v>
      </c>
      <c r="F22" s="95">
        <f>VLOOKUP(B22,Doubles!$C$6:$N$93,5,0)</f>
        <v>158</v>
      </c>
      <c r="G22" s="95">
        <f>VLOOKUP(B22,Doubles!$C$6:$N$93,6,0)</f>
        <v>169</v>
      </c>
      <c r="H22" s="95">
        <f>VLOOKUP(B22,Doubles!$C$6:$N$93,7,0)</f>
        <v>192</v>
      </c>
      <c r="I22" s="95">
        <f>VLOOKUP(B22,Doubles!$C$6:$N$93,8,0)</f>
        <v>184</v>
      </c>
      <c r="J22" s="95">
        <f>VLOOKUP(B22,Doubles!$C$6:$N$93,9,0)</f>
        <v>257</v>
      </c>
      <c r="K22" s="95">
        <f>VLOOKUP(B22,Doubles!$C$6:$N$93,10,0)</f>
        <v>48</v>
      </c>
      <c r="L22" s="95">
        <f>VLOOKUP(B22,Doubles!$C$6:$N$93,11,0)</f>
        <v>0</v>
      </c>
      <c r="M22" s="122">
        <f>SUM(E21:L23)</f>
        <v>3156</v>
      </c>
      <c r="N22" s="169">
        <f>AVERAGE(E21:J23)</f>
        <v>189.25</v>
      </c>
      <c r="O22">
        <f t="shared" si="0"/>
        <v>257</v>
      </c>
      <c r="P22" s="479">
        <f>MAX(E22:J22)</f>
        <v>257</v>
      </c>
      <c r="Q22" s="479">
        <v>258</v>
      </c>
    </row>
    <row r="23" spans="1:16" ht="15.75" customHeight="1" thickBot="1">
      <c r="A23" s="607"/>
      <c r="B23" s="178" t="s">
        <v>244</v>
      </c>
      <c r="C23" s="178"/>
      <c r="D23" s="252" t="e">
        <f>VLOOKUP(B23,Teams!C123:L206,3,0)</f>
        <v>#N/A</v>
      </c>
      <c r="E23" s="158">
        <f>VLOOKUP(B23,Teams!$C$6:$L$89,4,0)</f>
        <v>227</v>
      </c>
      <c r="F23" s="158">
        <f>VLOOKUP(B23,Teams!$C$6:$L$89,5,0)</f>
        <v>194</v>
      </c>
      <c r="G23" s="158">
        <f>VLOOKUP(B23,Teams!$C$6:$L$89,6,0)</f>
        <v>183</v>
      </c>
      <c r="H23" s="158">
        <f>VLOOKUP(B23,Teams!$C$6:$L$89,7,0)</f>
        <v>210</v>
      </c>
      <c r="I23" s="158"/>
      <c r="J23" s="158"/>
      <c r="K23" s="158">
        <f>VLOOKUP(B23,Teams!$C$6:$L$89,8,0)</f>
        <v>32</v>
      </c>
      <c r="L23" s="158">
        <f>VLOOKUP(B23,Teams!$C$6:$L$89,9,0)</f>
        <v>0</v>
      </c>
      <c r="M23" s="172">
        <f>SUM(E21:L23)</f>
        <v>3156</v>
      </c>
      <c r="N23" s="161">
        <f>AVERAGE(E21:J23)</f>
        <v>189.25</v>
      </c>
      <c r="O23">
        <f t="shared" si="0"/>
        <v>227</v>
      </c>
      <c r="P23">
        <f>MAX(E23:J23)</f>
        <v>227</v>
      </c>
    </row>
    <row r="24" spans="1:15" ht="15.75" customHeight="1" thickTop="1">
      <c r="A24" s="608" t="s">
        <v>20</v>
      </c>
      <c r="B24" s="83" t="s">
        <v>108</v>
      </c>
      <c r="C24" s="272" t="str">
        <f>VLOOKUP(B24,Single!$C$6:$N$95,2,0)</f>
        <v>HUN</v>
      </c>
      <c r="D24" s="257">
        <f>VLOOKUP(B24,Single!$C$6:$N$95,3,0)</f>
        <v>0</v>
      </c>
      <c r="E24" s="173">
        <f>VLOOKUP(B24,Single!$C$6:$N$95,4,0)</f>
        <v>175</v>
      </c>
      <c r="F24" s="173">
        <f>VLOOKUP(B24,Single!$C$6:$N$95,5,0)</f>
        <v>145</v>
      </c>
      <c r="G24" s="173">
        <f>VLOOKUP(B24,Single!$C$6:$N$95,6,0)</f>
        <v>212</v>
      </c>
      <c r="H24" s="173">
        <f>VLOOKUP(B24,Single!$C$6:$N$95,7,0)</f>
        <v>207</v>
      </c>
      <c r="I24" s="173">
        <f>VLOOKUP(B24,Single!$C$6:$N$95,8,0)</f>
        <v>201</v>
      </c>
      <c r="J24" s="173">
        <f>VLOOKUP(B24,Single!$C$6:$N$95,9,0)</f>
        <v>201</v>
      </c>
      <c r="K24" s="173">
        <f>VLOOKUP(B24,Single!$C$6:$N$95,10,0)</f>
        <v>0</v>
      </c>
      <c r="L24" s="173">
        <f>VLOOKUP(B24,Single!$C$6:$N$95,11,0)</f>
        <v>0</v>
      </c>
      <c r="M24" s="165">
        <f>SUM(E24:L26)</f>
        <v>3146</v>
      </c>
      <c r="N24" s="174">
        <f>AVERAGE(E24:J26)</f>
        <v>196.625</v>
      </c>
      <c r="O24">
        <f t="shared" si="0"/>
        <v>212</v>
      </c>
    </row>
    <row r="25" spans="1:15" ht="15.75" customHeight="1">
      <c r="A25" s="606"/>
      <c r="B25" s="182" t="s">
        <v>108</v>
      </c>
      <c r="C25" s="176"/>
      <c r="D25" s="253">
        <f>VLOOKUP(B25,Doubles!$C$6:$N$93,3,0)</f>
        <v>0</v>
      </c>
      <c r="E25" s="177">
        <f>VLOOKUP(B25,Doubles!$C$6:$N$93,4,0)</f>
        <v>268</v>
      </c>
      <c r="F25" s="177">
        <f>VLOOKUP(B25,Doubles!$C$6:$N$93,5,0)</f>
        <v>190</v>
      </c>
      <c r="G25" s="177">
        <f>VLOOKUP(B25,Doubles!$C$6:$N$93,6,0)</f>
        <v>176</v>
      </c>
      <c r="H25" s="177">
        <f>VLOOKUP(B25,Doubles!$C$6:$N$93,7,0)</f>
        <v>233</v>
      </c>
      <c r="I25" s="177">
        <f>VLOOKUP(B25,Doubles!$C$6:$N$93,8,0)</f>
        <v>158</v>
      </c>
      <c r="J25" s="95">
        <f>VLOOKUP(B25,Doubles!$C$6:$N$93,9,0)</f>
        <v>227</v>
      </c>
      <c r="K25" s="95">
        <f>VLOOKUP(B25,Doubles!$C$6:$N$93,10,0)</f>
        <v>0</v>
      </c>
      <c r="L25" s="95">
        <f>VLOOKUP(B25,Doubles!$C$6:$N$93,11,0)</f>
        <v>0</v>
      </c>
      <c r="M25" s="122">
        <f>SUM(E24:L26)</f>
        <v>3146</v>
      </c>
      <c r="N25" s="169">
        <f>AVERAGE(E24:J26)</f>
        <v>196.625</v>
      </c>
      <c r="O25" s="479">
        <f t="shared" si="0"/>
        <v>268</v>
      </c>
    </row>
    <row r="26" spans="1:15" ht="15.75" customHeight="1" thickBot="1">
      <c r="A26" s="607"/>
      <c r="B26" s="178" t="s">
        <v>108</v>
      </c>
      <c r="C26" s="178"/>
      <c r="D26" s="252" t="e">
        <f>VLOOKUP(B26,Teams!C75:L158,3,0)</f>
        <v>#N/A</v>
      </c>
      <c r="E26" s="158">
        <f>VLOOKUP(B26,Teams!$C$6:$L$89,4,0)</f>
        <v>168</v>
      </c>
      <c r="F26" s="158">
        <f>VLOOKUP(B26,Teams!$C$6:$L$89,5,0)</f>
        <v>190</v>
      </c>
      <c r="G26" s="158">
        <f>VLOOKUP(B26,Teams!$C$6:$L$89,6,0)</f>
        <v>213</v>
      </c>
      <c r="H26" s="158">
        <f>VLOOKUP(B26,Teams!$C$6:$L$89,7,0)</f>
        <v>182</v>
      </c>
      <c r="I26" s="179"/>
      <c r="J26" s="179"/>
      <c r="K26" s="158">
        <f>VLOOKUP(B26,Teams!$C$6:$L$89,8,0)</f>
        <v>0</v>
      </c>
      <c r="L26" s="158">
        <f>VLOOKUP(B26,Teams!$C$6:$L$89,9,0)</f>
        <v>0</v>
      </c>
      <c r="M26" s="172">
        <f>SUM(E24:L26)</f>
        <v>3146</v>
      </c>
      <c r="N26" s="161">
        <f>AVERAGE(E24:J26)</f>
        <v>196.625</v>
      </c>
      <c r="O26">
        <f t="shared" si="0"/>
        <v>213</v>
      </c>
    </row>
    <row r="27" spans="1:16" ht="15.75" customHeight="1" thickTop="1">
      <c r="A27" s="608" t="s">
        <v>21</v>
      </c>
      <c r="B27" s="422" t="s">
        <v>153</v>
      </c>
      <c r="C27" s="181" t="str">
        <f>VLOOKUP(B27,Single!$C$6:$N$95,2,0)</f>
        <v>HUN</v>
      </c>
      <c r="D27" s="163">
        <f>VLOOKUP(B27,Single!$C$6:$N$95,3,0)</f>
        <v>0</v>
      </c>
      <c r="E27" s="163">
        <f>VLOOKUP(B27,Single!$C$6:$N$95,4,0)</f>
        <v>159</v>
      </c>
      <c r="F27" s="163">
        <f>VLOOKUP(B27,Single!$C$6:$N$95,5,0)</f>
        <v>162</v>
      </c>
      <c r="G27" s="163">
        <f>VLOOKUP(B27,Single!$C$6:$N$95,6,0)</f>
        <v>180</v>
      </c>
      <c r="H27" s="163">
        <f>VLOOKUP(B27,Single!$C$6:$N$95,7,0)</f>
        <v>213</v>
      </c>
      <c r="I27" s="163">
        <f>VLOOKUP(B27,Single!$C$6:$N$95,8,0)</f>
        <v>191</v>
      </c>
      <c r="J27" s="163">
        <f>VLOOKUP(B27,Single!$C$6:$N$95,9,0)</f>
        <v>200</v>
      </c>
      <c r="K27" s="163">
        <f>VLOOKUP(B27,Single!$C$6:$N$95,10,0)</f>
        <v>48</v>
      </c>
      <c r="L27" s="163">
        <f>VLOOKUP(B27,Single!$C$6:$N$95,11,0)</f>
        <v>0</v>
      </c>
      <c r="M27" s="165">
        <f>SUM(E27:L29)</f>
        <v>3117</v>
      </c>
      <c r="N27" s="174">
        <f>AVERAGE(E27:J29)</f>
        <v>186.8125</v>
      </c>
      <c r="O27">
        <f t="shared" si="0"/>
        <v>213</v>
      </c>
      <c r="P27">
        <f>MAX(E27:J27)</f>
        <v>213</v>
      </c>
    </row>
    <row r="28" spans="1:16" ht="15.75" customHeight="1">
      <c r="A28" s="606"/>
      <c r="B28" s="170" t="s">
        <v>153</v>
      </c>
      <c r="C28" s="182"/>
      <c r="D28" s="251">
        <f>VLOOKUP(B28,Doubles!$C$6:$N$93,3,0)</f>
        <v>0</v>
      </c>
      <c r="E28" s="95">
        <f>VLOOKUP(B28,Doubles!$C$6:$N$93,4,0)</f>
        <v>171</v>
      </c>
      <c r="F28" s="95">
        <f>VLOOKUP(B28,Doubles!$C$6:$N$93,5,0)</f>
        <v>156</v>
      </c>
      <c r="G28" s="95">
        <f>VLOOKUP(B28,Doubles!$C$6:$N$93,6,0)</f>
        <v>181</v>
      </c>
      <c r="H28" s="95">
        <f>VLOOKUP(B28,Doubles!$C$6:$N$93,7,0)</f>
        <v>197</v>
      </c>
      <c r="I28" s="95">
        <f>VLOOKUP(B28,Doubles!$C$6:$N$93,8,0)</f>
        <v>199</v>
      </c>
      <c r="J28" s="95">
        <f>VLOOKUP(B28,Doubles!$C$6:$N$93,9,0)</f>
        <v>254</v>
      </c>
      <c r="K28" s="95">
        <f>VLOOKUP(B28,Doubles!$C$6:$N$93,10,0)</f>
        <v>48</v>
      </c>
      <c r="L28" s="95">
        <f>VLOOKUP(B28,Doubles!$C$6:$N$93,11,0)</f>
        <v>0</v>
      </c>
      <c r="M28" s="122">
        <f>SUM(E27:L29)</f>
        <v>3117</v>
      </c>
      <c r="N28" s="169">
        <f>AVERAGE(E27:J29)</f>
        <v>186.8125</v>
      </c>
      <c r="O28">
        <f t="shared" si="0"/>
        <v>254</v>
      </c>
      <c r="P28">
        <f>MAX(E28:J28)</f>
        <v>254</v>
      </c>
    </row>
    <row r="29" spans="1:16" ht="15.75" customHeight="1" thickBot="1">
      <c r="A29" s="607"/>
      <c r="B29" s="178" t="s">
        <v>153</v>
      </c>
      <c r="C29" s="178"/>
      <c r="D29" s="252" t="e">
        <f>VLOOKUP(B29,Teams!C120:L203,3,0)</f>
        <v>#N/A</v>
      </c>
      <c r="E29" s="158">
        <f>VLOOKUP(B29,Teams!$C$6:$L$89,4,0)</f>
        <v>148</v>
      </c>
      <c r="F29" s="158">
        <f>VLOOKUP(B29,Teams!$C$6:$L$89,5,0)</f>
        <v>185</v>
      </c>
      <c r="G29" s="158">
        <f>VLOOKUP(B29,Teams!$C$6:$L$89,6,0)</f>
        <v>213</v>
      </c>
      <c r="H29" s="158">
        <f>VLOOKUP(B29,Teams!$C$6:$L$89,7,0)</f>
        <v>180</v>
      </c>
      <c r="I29" s="158"/>
      <c r="J29" s="158"/>
      <c r="K29" s="158">
        <f>VLOOKUP(B29,Teams!$C$6:$L$89,8,0)</f>
        <v>32</v>
      </c>
      <c r="L29" s="158">
        <f>VLOOKUP(B29,Teams!$C$6:$L$89,9,0)</f>
        <v>0</v>
      </c>
      <c r="M29" s="172">
        <f>SUM(E27:L29)</f>
        <v>3117</v>
      </c>
      <c r="N29" s="161">
        <f>AVERAGE(E27:J29)</f>
        <v>186.8125</v>
      </c>
      <c r="O29">
        <f t="shared" si="0"/>
        <v>213</v>
      </c>
      <c r="P29">
        <f>MAX(E29:J29)</f>
        <v>213</v>
      </c>
    </row>
    <row r="30" spans="1:15" ht="15.75" customHeight="1" thickTop="1">
      <c r="A30" s="606" t="s">
        <v>22</v>
      </c>
      <c r="B30" s="319" t="s">
        <v>243</v>
      </c>
      <c r="C30" s="273" t="str">
        <f>VLOOKUP(B30,Single!$C$6:$N$95,2,0)</f>
        <v>HUN</v>
      </c>
      <c r="D30" s="431">
        <f>VLOOKUP(B30,Single!$C$6:$N$95,3,0)</f>
        <v>0</v>
      </c>
      <c r="E30" s="257">
        <f>VLOOKUP(B30,Single!$C$6:$N$95,4,0)</f>
        <v>193</v>
      </c>
      <c r="F30" s="257">
        <f>VLOOKUP(B30,Single!$C$6:$N$95,5,0)</f>
        <v>234</v>
      </c>
      <c r="G30" s="257">
        <f>VLOOKUP(B30,Single!$C$6:$N$95,6,0)</f>
        <v>215</v>
      </c>
      <c r="H30" s="257">
        <f>VLOOKUP(B30,Single!$C$6:$N$95,7,0)</f>
        <v>202</v>
      </c>
      <c r="I30" s="257">
        <f>VLOOKUP(B30,Single!$C$6:$N$95,8,0)</f>
        <v>202</v>
      </c>
      <c r="J30" s="257">
        <f>VLOOKUP(B30,Single!$C$6:$N$95,9,0)</f>
        <v>205</v>
      </c>
      <c r="K30" s="257">
        <f>VLOOKUP(B30,Single!$C$6:$N$95,10,0)</f>
        <v>0</v>
      </c>
      <c r="L30" s="257">
        <f>VLOOKUP(B30,Single!$C$6:$N$95,11,0)</f>
        <v>0</v>
      </c>
      <c r="M30" s="132">
        <f>SUM(E30:L32)</f>
        <v>3110</v>
      </c>
      <c r="N30" s="191">
        <f>AVERAGE(E30:J32)</f>
        <v>194.375</v>
      </c>
      <c r="O30">
        <f t="shared" si="0"/>
        <v>234</v>
      </c>
    </row>
    <row r="31" spans="1:15" ht="15.75" customHeight="1">
      <c r="A31" s="606"/>
      <c r="B31" s="175" t="s">
        <v>243</v>
      </c>
      <c r="C31" s="176"/>
      <c r="D31" s="253">
        <f>VLOOKUP(B31,Doubles!$C$6:$N$93,3,0)</f>
        <v>0</v>
      </c>
      <c r="E31" s="177">
        <f>VLOOKUP(B31,Doubles!$C$6:$N$93,4,0)</f>
        <v>203</v>
      </c>
      <c r="F31" s="177">
        <f>VLOOKUP(B31,Doubles!$C$6:$N$93,5,0)</f>
        <v>189</v>
      </c>
      <c r="G31" s="177">
        <f>VLOOKUP(B31,Doubles!$C$6:$N$93,6,0)</f>
        <v>178</v>
      </c>
      <c r="H31" s="177">
        <f>VLOOKUP(B31,Doubles!$C$6:$N$93,7,0)</f>
        <v>183</v>
      </c>
      <c r="I31" s="177">
        <f>VLOOKUP(B31,Doubles!$C$6:$N$93,8,0)</f>
        <v>202</v>
      </c>
      <c r="J31" s="95">
        <f>VLOOKUP(B31,Doubles!$C$6:$N$93,9,0)</f>
        <v>186</v>
      </c>
      <c r="K31" s="95">
        <f>VLOOKUP(B31,Doubles!$C$6:$N$93,10,0)</f>
        <v>0</v>
      </c>
      <c r="L31" s="95">
        <f>VLOOKUP(B31,Doubles!$C$6:$N$93,11,0)</f>
        <v>0</v>
      </c>
      <c r="M31" s="122">
        <f>SUM(E30:L32)</f>
        <v>3110</v>
      </c>
      <c r="N31" s="169">
        <f>AVERAGE(E30:J32)</f>
        <v>194.375</v>
      </c>
      <c r="O31">
        <f t="shared" si="0"/>
        <v>203</v>
      </c>
    </row>
    <row r="32" spans="1:15" ht="15.75" customHeight="1" thickBot="1">
      <c r="A32" s="607"/>
      <c r="B32" s="178" t="s">
        <v>243</v>
      </c>
      <c r="C32" s="178"/>
      <c r="D32" s="252" t="e">
        <f>VLOOKUP(B32,Teams!C117:L200,3,0)</f>
        <v>#N/A</v>
      </c>
      <c r="E32" s="158">
        <f>VLOOKUP(B32,Teams!$C$6:$L$89,4,0)</f>
        <v>167</v>
      </c>
      <c r="F32" s="158">
        <f>VLOOKUP(B32,Teams!$C$6:$L$89,5,0)</f>
        <v>191</v>
      </c>
      <c r="G32" s="158">
        <f>VLOOKUP(B32,Teams!$C$6:$L$89,6,0)</f>
        <v>170</v>
      </c>
      <c r="H32" s="158">
        <f>VLOOKUP(B32,Teams!$C$6:$L$89,7,0)</f>
        <v>190</v>
      </c>
      <c r="I32" s="179"/>
      <c r="J32" s="179"/>
      <c r="K32" s="158">
        <f>VLOOKUP(B32,Teams!$C$6:$L$89,8,0)</f>
        <v>0</v>
      </c>
      <c r="L32" s="158">
        <f>VLOOKUP(B32,Teams!$C$6:$L$89,9,0)</f>
        <v>0</v>
      </c>
      <c r="M32" s="172">
        <f>SUM(E30:L32)</f>
        <v>3110</v>
      </c>
      <c r="N32" s="161">
        <f>AVERAGE(E30:J32)</f>
        <v>194.375</v>
      </c>
      <c r="O32">
        <f t="shared" si="0"/>
        <v>191</v>
      </c>
    </row>
    <row r="33" spans="1:15" ht="15.75" customHeight="1" thickTop="1">
      <c r="A33" s="608" t="s">
        <v>23</v>
      </c>
      <c r="B33" s="180" t="s">
        <v>177</v>
      </c>
      <c r="C33" s="162" t="str">
        <f>VLOOKUP(B33,Single!$C$6:$N$95,2,0)</f>
        <v>SVK</v>
      </c>
      <c r="D33" s="163">
        <f>VLOOKUP(B33,Single!$C$6:$N$95,3,0)</f>
        <v>8</v>
      </c>
      <c r="E33" s="163">
        <f>VLOOKUP(B33,Single!$C$6:$N$95,4,0)</f>
        <v>206</v>
      </c>
      <c r="F33" s="163">
        <f>VLOOKUP(B33,Single!$C$6:$N$95,5,0)</f>
        <v>214</v>
      </c>
      <c r="G33" s="163">
        <f>VLOOKUP(B33,Single!$C$6:$N$95,6,0)</f>
        <v>190</v>
      </c>
      <c r="H33" s="163">
        <f>VLOOKUP(B33,Single!$C$6:$N$95,7,0)</f>
        <v>194</v>
      </c>
      <c r="I33" s="163">
        <f>VLOOKUP(B33,Single!$C$6:$N$95,8,0)</f>
        <v>145</v>
      </c>
      <c r="J33" s="163">
        <f>VLOOKUP(B33,Single!$C$6:$N$95,9,0)</f>
        <v>174</v>
      </c>
      <c r="K33" s="163">
        <f>VLOOKUP(B33,Single!$C$6:$N$95,10,0)</f>
        <v>0</v>
      </c>
      <c r="L33" s="173">
        <f>VLOOKUP(B33,Single!$C$6:$N$95,11,0)</f>
        <v>48</v>
      </c>
      <c r="M33" s="119">
        <f>SUM(E33:L35)</f>
        <v>3101</v>
      </c>
      <c r="N33" s="199">
        <f>AVERAGE(E33:J35)</f>
        <v>185.8125</v>
      </c>
      <c r="O33">
        <f t="shared" si="0"/>
        <v>214</v>
      </c>
    </row>
    <row r="34" spans="1:15" ht="15.75" customHeight="1">
      <c r="A34" s="606"/>
      <c r="B34" s="170" t="s">
        <v>177</v>
      </c>
      <c r="C34" s="182"/>
      <c r="D34" s="251">
        <f>VLOOKUP(B34,Doubles!$C$6:$N$93,3,0)</f>
        <v>8</v>
      </c>
      <c r="E34" s="95">
        <f>VLOOKUP(B34,Doubles!$C$6:$N$93,4,0)</f>
        <v>196</v>
      </c>
      <c r="F34" s="95">
        <f>VLOOKUP(B34,Doubles!$C$6:$N$93,5,0)</f>
        <v>182</v>
      </c>
      <c r="G34" s="95">
        <f>VLOOKUP(B34,Doubles!$C$6:$N$93,6,0)</f>
        <v>160</v>
      </c>
      <c r="H34" s="95">
        <f>VLOOKUP(B34,Doubles!$C$6:$N$93,7,0)</f>
        <v>193</v>
      </c>
      <c r="I34" s="95">
        <f>VLOOKUP(B34,Doubles!$C$6:$N$93,8,0)</f>
        <v>208</v>
      </c>
      <c r="J34" s="95">
        <f>VLOOKUP(B34,Doubles!$C$6:$N$93,9,0)</f>
        <v>182</v>
      </c>
      <c r="K34" s="95">
        <f>VLOOKUP(B34,Doubles!$C$6:$N$93,10,0)</f>
        <v>0</v>
      </c>
      <c r="L34" s="187">
        <f>VLOOKUP(B34,Doubles!$C$6:$N$93,11,0)</f>
        <v>48</v>
      </c>
      <c r="M34" s="122">
        <f>SUM(E33:L35)</f>
        <v>3101</v>
      </c>
      <c r="N34" s="197">
        <f>AVERAGE(E33:J35)</f>
        <v>185.8125</v>
      </c>
      <c r="O34">
        <f t="shared" si="0"/>
        <v>208</v>
      </c>
    </row>
    <row r="35" spans="1:15" ht="15.75" customHeight="1" thickBot="1">
      <c r="A35" s="607"/>
      <c r="B35" s="178" t="s">
        <v>177</v>
      </c>
      <c r="C35" s="178"/>
      <c r="D35" s="252" t="e">
        <f>VLOOKUP(B35,Teams!C150:L233,3,0)</f>
        <v>#N/A</v>
      </c>
      <c r="E35" s="158">
        <f>VLOOKUP(B35,Teams!$C$6:$L$89,4,0)</f>
        <v>169</v>
      </c>
      <c r="F35" s="158">
        <f>VLOOKUP(B35,Teams!$C$6:$L$89,5,0)</f>
        <v>203</v>
      </c>
      <c r="G35" s="158">
        <f>VLOOKUP(B35,Teams!$C$6:$L$89,6,0)</f>
        <v>155</v>
      </c>
      <c r="H35" s="158">
        <f>VLOOKUP(B35,Teams!$C$6:$L$89,7,0)</f>
        <v>202</v>
      </c>
      <c r="I35" s="158"/>
      <c r="J35" s="158"/>
      <c r="K35" s="158">
        <f>VLOOKUP(B35,Teams!$C$6:$L$89,8,0)</f>
        <v>0</v>
      </c>
      <c r="L35" s="158">
        <f>VLOOKUP(B35,Teams!$C$6:$L$89,9,0)</f>
        <v>32</v>
      </c>
      <c r="M35" s="172">
        <f>SUM(E33:L35)</f>
        <v>3101</v>
      </c>
      <c r="N35" s="161">
        <f>AVERAGE(E33:J35)</f>
        <v>185.8125</v>
      </c>
      <c r="O35">
        <f t="shared" si="0"/>
        <v>203</v>
      </c>
    </row>
    <row r="36" spans="1:15" ht="15.75" customHeight="1" thickTop="1">
      <c r="A36" s="608" t="s">
        <v>24</v>
      </c>
      <c r="B36" s="270" t="s">
        <v>171</v>
      </c>
      <c r="C36" s="162" t="str">
        <f>VLOOKUP(B36,Single!$C$6:$N$95,2,0)</f>
        <v>SVK</v>
      </c>
      <c r="D36" s="163">
        <f>VLOOKUP(B36,Single!$C$6:$N$95,3,0)</f>
        <v>7</v>
      </c>
      <c r="E36" s="163">
        <f>VLOOKUP(B36,Single!$C$6:$N$95,4,0)</f>
        <v>211</v>
      </c>
      <c r="F36" s="163">
        <f>VLOOKUP(B36,Single!$C$6:$N$95,5,0)</f>
        <v>160</v>
      </c>
      <c r="G36" s="163">
        <f>VLOOKUP(B36,Single!$C$6:$N$95,6,0)</f>
        <v>184</v>
      </c>
      <c r="H36" s="163">
        <f>VLOOKUP(B36,Single!$C$6:$N$95,7,0)</f>
        <v>154</v>
      </c>
      <c r="I36" s="163">
        <f>VLOOKUP(B36,Single!$C$6:$N$95,8,0)</f>
        <v>174</v>
      </c>
      <c r="J36" s="163">
        <f>VLOOKUP(B36,Single!$C$6:$N$95,9,0)</f>
        <v>214</v>
      </c>
      <c r="K36" s="163">
        <f>VLOOKUP(B36,Single!$C$6:$N$95,10,0)</f>
        <v>0</v>
      </c>
      <c r="L36" s="163">
        <f>VLOOKUP(B36,Single!$C$6:$N$95,11,0)</f>
        <v>42</v>
      </c>
      <c r="M36" s="165">
        <f>SUM(E36:L38)</f>
        <v>3033</v>
      </c>
      <c r="N36" s="174">
        <f>AVERAGE(E36:J38)</f>
        <v>182.5625</v>
      </c>
      <c r="O36">
        <f t="shared" si="0"/>
        <v>214</v>
      </c>
    </row>
    <row r="37" spans="1:15" ht="15.75" customHeight="1">
      <c r="A37" s="606"/>
      <c r="B37" s="182" t="s">
        <v>171</v>
      </c>
      <c r="C37" s="182"/>
      <c r="D37" s="251">
        <f>VLOOKUP(B37,Doubles!$C$6:$N$93,3,0)</f>
        <v>7</v>
      </c>
      <c r="E37" s="95">
        <f>VLOOKUP(B37,Doubles!$C$6:$N$93,4,0)</f>
        <v>231</v>
      </c>
      <c r="F37" s="95">
        <f>VLOOKUP(B37,Doubles!$C$6:$N$93,5,0)</f>
        <v>175</v>
      </c>
      <c r="G37" s="95">
        <f>VLOOKUP(B37,Doubles!$C$6:$N$93,6,0)</f>
        <v>159</v>
      </c>
      <c r="H37" s="95">
        <f>VLOOKUP(B37,Doubles!$C$6:$N$93,7,0)</f>
        <v>213</v>
      </c>
      <c r="I37" s="95">
        <f>VLOOKUP(B37,Doubles!$C$6:$N$93,8,0)</f>
        <v>178</v>
      </c>
      <c r="J37" s="95">
        <f>VLOOKUP(B37,Doubles!$C$6:$N$93,9,0)</f>
        <v>190</v>
      </c>
      <c r="K37" s="95">
        <f>VLOOKUP(B37,Doubles!$C$6:$N$93,10,0)</f>
        <v>0</v>
      </c>
      <c r="L37" s="95">
        <f>VLOOKUP(B37,Doubles!$C$6:$N$93,11,0)</f>
        <v>42</v>
      </c>
      <c r="M37" s="122">
        <f>SUM(E36:L38)</f>
        <v>3033</v>
      </c>
      <c r="N37" s="169">
        <f>AVERAGE(E36:J38)</f>
        <v>182.5625</v>
      </c>
      <c r="O37">
        <f t="shared" si="0"/>
        <v>231</v>
      </c>
    </row>
    <row r="38" spans="1:15" ht="15.75" customHeight="1" thickBot="1">
      <c r="A38" s="607"/>
      <c r="B38" s="178" t="s">
        <v>171</v>
      </c>
      <c r="C38" s="178"/>
      <c r="D38" s="252" t="e">
        <f>VLOOKUP(B38,Teams!C63:L146,3,0)</f>
        <v>#N/A</v>
      </c>
      <c r="E38" s="158">
        <f>VLOOKUP(B38,Teams!$C$6:$L$89,4,0)</f>
        <v>157</v>
      </c>
      <c r="F38" s="158">
        <f>VLOOKUP(B38,Teams!$C$6:$L$89,5,0)</f>
        <v>179</v>
      </c>
      <c r="G38" s="158">
        <f>VLOOKUP(B38,Teams!$C$6:$L$89,6,0)</f>
        <v>172</v>
      </c>
      <c r="H38" s="158">
        <f>VLOOKUP(B38,Teams!$C$6:$L$89,7,0)</f>
        <v>170</v>
      </c>
      <c r="I38" s="158"/>
      <c r="J38" s="158"/>
      <c r="K38" s="158">
        <f>VLOOKUP(B38,Teams!$C$6:$L$89,8,0)</f>
        <v>0</v>
      </c>
      <c r="L38" s="158">
        <f>VLOOKUP(B38,Teams!$C$6:$L$89,9,0)</f>
        <v>28</v>
      </c>
      <c r="M38" s="172">
        <f>SUM(E36:L38)</f>
        <v>3033</v>
      </c>
      <c r="N38" s="161">
        <f>AVERAGE(E36:J38)</f>
        <v>182.5625</v>
      </c>
      <c r="O38">
        <f t="shared" si="0"/>
        <v>179</v>
      </c>
    </row>
    <row r="39" spans="1:15" ht="15.75" customHeight="1" thickTop="1">
      <c r="A39" s="608" t="s">
        <v>25</v>
      </c>
      <c r="B39" s="190" t="s">
        <v>174</v>
      </c>
      <c r="C39" s="185" t="str">
        <f>VLOOKUP(B39,Single!$C$6:$N$95,2,0)</f>
        <v>CZE</v>
      </c>
      <c r="D39" s="173">
        <f>VLOOKUP(B39,Single!$C$6:$N$95,3,0)</f>
        <v>6</v>
      </c>
      <c r="E39" s="173">
        <f>VLOOKUP(B39,Single!$C$6:$N$95,4,0)</f>
        <v>178</v>
      </c>
      <c r="F39" s="173">
        <f>VLOOKUP(B39,Single!$C$6:$N$95,5,0)</f>
        <v>134</v>
      </c>
      <c r="G39" s="173">
        <f>VLOOKUP(B39,Single!$C$6:$N$95,6,0)</f>
        <v>184</v>
      </c>
      <c r="H39" s="173">
        <f>VLOOKUP(B39,Single!$C$6:$N$95,7,0)</f>
        <v>221</v>
      </c>
      <c r="I39" s="173">
        <f>VLOOKUP(B39,Single!$C$6:$N$95,8,0)</f>
        <v>202</v>
      </c>
      <c r="J39" s="173">
        <f>VLOOKUP(B39,Single!$C$6:$N$95,9,0)</f>
        <v>190</v>
      </c>
      <c r="K39" s="173">
        <f>VLOOKUP(B39,Single!$C$6:$N$95,10,0)</f>
        <v>0</v>
      </c>
      <c r="L39" s="173">
        <f>VLOOKUP(B39,Single!$C$6:$N$95,11,0)</f>
        <v>36</v>
      </c>
      <c r="M39" s="165">
        <f>SUM(E39:L41)</f>
        <v>3017</v>
      </c>
      <c r="N39" s="174">
        <f>AVERAGE(E39:J41)</f>
        <v>182.5625</v>
      </c>
      <c r="O39">
        <f t="shared" si="0"/>
        <v>221</v>
      </c>
    </row>
    <row r="40" spans="1:15" ht="15.75" customHeight="1">
      <c r="A40" s="606"/>
      <c r="B40" s="186" t="s">
        <v>174</v>
      </c>
      <c r="C40" s="176"/>
      <c r="D40" s="253">
        <f>VLOOKUP(B40,Doubles!$C$6:$N$93,3,0)</f>
        <v>6</v>
      </c>
      <c r="E40" s="95">
        <f>VLOOKUP(B40,Doubles!$C$6:$N$93,4,0)</f>
        <v>126</v>
      </c>
      <c r="F40" s="95">
        <f>VLOOKUP(B40,Doubles!$C$6:$N$93,5,0)</f>
        <v>213</v>
      </c>
      <c r="G40" s="95">
        <f>VLOOKUP(B40,Doubles!$C$6:$N$93,6,0)</f>
        <v>174</v>
      </c>
      <c r="H40" s="95">
        <f>VLOOKUP(B40,Doubles!$C$6:$N$93,7,0)</f>
        <v>222</v>
      </c>
      <c r="I40" s="95">
        <f>VLOOKUP(B40,Doubles!$C$6:$N$93,8,0)</f>
        <v>200</v>
      </c>
      <c r="J40" s="95">
        <f>VLOOKUP(B40,Doubles!$C$6:$N$93,9,0)</f>
        <v>196</v>
      </c>
      <c r="K40" s="95">
        <f>VLOOKUP(B40,Doubles!$C$6:$N$93,10,0)</f>
        <v>0</v>
      </c>
      <c r="L40" s="187">
        <f>VLOOKUP(B40,Doubles!$C$6:$N$93,11,0)</f>
        <v>36</v>
      </c>
      <c r="M40" s="122">
        <f>SUM(E39:L41)</f>
        <v>3017</v>
      </c>
      <c r="N40" s="169">
        <f>AVERAGE(E39:J41)</f>
        <v>182.5625</v>
      </c>
      <c r="O40">
        <f t="shared" si="0"/>
        <v>222</v>
      </c>
    </row>
    <row r="41" spans="1:15" ht="15.75" customHeight="1" thickBot="1">
      <c r="A41" s="607"/>
      <c r="B41" s="188" t="s">
        <v>174</v>
      </c>
      <c r="C41" s="178"/>
      <c r="D41" s="252" t="e">
        <f>VLOOKUP(B41,Teams!C99:L182,3,0)</f>
        <v>#N/A</v>
      </c>
      <c r="E41" s="158">
        <f>VLOOKUP(B41,Teams!$C$6:$L$89,4,0)</f>
        <v>147</v>
      </c>
      <c r="F41" s="158">
        <f>VLOOKUP(B41,Teams!$C$6:$L$89,5,0)</f>
        <v>166</v>
      </c>
      <c r="G41" s="158">
        <f>VLOOKUP(B41,Teams!$C$6:$L$89,6,0)</f>
        <v>171</v>
      </c>
      <c r="H41" s="158">
        <f>VLOOKUP(B41,Teams!$C$6:$L$89,7,0)</f>
        <v>197</v>
      </c>
      <c r="I41" s="226"/>
      <c r="J41" s="179"/>
      <c r="K41" s="158">
        <f>VLOOKUP(B41,Teams!$C$6:$L$89,8,0)</f>
        <v>0</v>
      </c>
      <c r="L41" s="158">
        <f>VLOOKUP(B41,Teams!$C$6:$L$89,9,0)</f>
        <v>24</v>
      </c>
      <c r="M41" s="172">
        <f>SUM(E39:L41)</f>
        <v>3017</v>
      </c>
      <c r="N41" s="161">
        <f>AVERAGE(E39:J41)</f>
        <v>182.5625</v>
      </c>
      <c r="O41">
        <f t="shared" si="0"/>
        <v>197</v>
      </c>
    </row>
    <row r="42" spans="1:15" ht="15.75" customHeight="1" thickTop="1">
      <c r="A42" s="608" t="s">
        <v>26</v>
      </c>
      <c r="B42" s="193" t="s">
        <v>180</v>
      </c>
      <c r="C42" s="181" t="str">
        <f>VLOOKUP(B42,Single!$C$6:$N$95,2,0)</f>
        <v>HUN</v>
      </c>
      <c r="D42" s="163">
        <f>VLOOKUP(B42,Single!$C$6:$N$95,3,0)</f>
        <v>3</v>
      </c>
      <c r="E42" s="163">
        <f>VLOOKUP(B42,Single!$C$6:$N$95,4,0)</f>
        <v>170</v>
      </c>
      <c r="F42" s="163">
        <f>VLOOKUP(B42,Single!$C$6:$N$95,5,0)</f>
        <v>193</v>
      </c>
      <c r="G42" s="163">
        <f>VLOOKUP(B42,Single!$C$6:$N$95,6,0)</f>
        <v>203</v>
      </c>
      <c r="H42" s="163">
        <f>VLOOKUP(B42,Single!$C$6:$N$95,7,0)</f>
        <v>192</v>
      </c>
      <c r="I42" s="163">
        <f>VLOOKUP(B42,Single!$C$6:$N$95,8,0)</f>
        <v>194</v>
      </c>
      <c r="J42" s="163">
        <f>VLOOKUP(B42,Single!$C$6:$N$95,9,0)</f>
        <v>164</v>
      </c>
      <c r="K42" s="163">
        <f>VLOOKUP(B42,Single!$C$6:$N$95,10,0)</f>
        <v>0</v>
      </c>
      <c r="L42" s="163">
        <f>VLOOKUP(B42,Single!$C$6:$N$95,11,0)</f>
        <v>18</v>
      </c>
      <c r="M42" s="165">
        <f>SUM(E42:L44)</f>
        <v>2998</v>
      </c>
      <c r="N42" s="174">
        <f>AVERAGE(E42:J44)</f>
        <v>184.375</v>
      </c>
      <c r="O42">
        <f t="shared" si="0"/>
        <v>203</v>
      </c>
    </row>
    <row r="43" spans="1:15" ht="15.75" customHeight="1">
      <c r="A43" s="606"/>
      <c r="B43" s="170" t="s">
        <v>180</v>
      </c>
      <c r="C43" s="182"/>
      <c r="D43" s="251">
        <f>VLOOKUP(B43,Doubles!$C$6:$N$93,3,0)</f>
        <v>3</v>
      </c>
      <c r="E43" s="95">
        <f>VLOOKUP(B43,Doubles!$C$6:$N$93,4,0)</f>
        <v>186</v>
      </c>
      <c r="F43" s="95">
        <f>VLOOKUP(B43,Doubles!$C$6:$N$93,5,0)</f>
        <v>183</v>
      </c>
      <c r="G43" s="95">
        <f>VLOOKUP(B43,Doubles!$C$6:$N$93,6,0)</f>
        <v>169</v>
      </c>
      <c r="H43" s="95">
        <f>VLOOKUP(B43,Doubles!$C$6:$N$93,7,0)</f>
        <v>200</v>
      </c>
      <c r="I43" s="95">
        <f>VLOOKUP(B43,Doubles!$C$6:$N$93,8,0)</f>
        <v>187</v>
      </c>
      <c r="J43" s="95">
        <f>VLOOKUP(B43,Doubles!$C$6:$N$93,9,0)</f>
        <v>178</v>
      </c>
      <c r="K43" s="95">
        <f>VLOOKUP(B43,Doubles!$C$6:$N$93,10,0)</f>
        <v>0</v>
      </c>
      <c r="L43" s="95">
        <f>VLOOKUP(B43,Doubles!$C$6:$N$93,11,0)</f>
        <v>18</v>
      </c>
      <c r="M43" s="122">
        <f>SUM(E42:L44)</f>
        <v>2998</v>
      </c>
      <c r="N43" s="169">
        <f>AVERAGE(E42:J44)</f>
        <v>184.375</v>
      </c>
      <c r="O43">
        <f t="shared" si="0"/>
        <v>200</v>
      </c>
    </row>
    <row r="44" spans="1:15" ht="15.75" customHeight="1" thickBot="1">
      <c r="A44" s="607"/>
      <c r="B44" s="183" t="s">
        <v>180</v>
      </c>
      <c r="C44" s="178"/>
      <c r="D44" s="252" t="e">
        <f>VLOOKUP(B44,Teams!C69:L152,3,0)</f>
        <v>#N/A</v>
      </c>
      <c r="E44" s="158">
        <f>VLOOKUP(B44,Teams!$C$6:$L$89,4,0)</f>
        <v>182</v>
      </c>
      <c r="F44" s="158">
        <f>VLOOKUP(B44,Teams!$C$6:$L$89,5,0)</f>
        <v>192</v>
      </c>
      <c r="G44" s="158">
        <f>VLOOKUP(B44,Teams!$C$6:$L$89,6,0)</f>
        <v>180</v>
      </c>
      <c r="H44" s="158">
        <f>VLOOKUP(B44,Teams!$C$6:$L$89,7,0)</f>
        <v>177</v>
      </c>
      <c r="I44" s="158"/>
      <c r="J44" s="158"/>
      <c r="K44" s="158">
        <f>VLOOKUP(B44,Teams!$C$6:$L$89,8,0)</f>
        <v>0</v>
      </c>
      <c r="L44" s="158">
        <f>VLOOKUP(B44,Teams!$C$6:$L$89,9,0)</f>
        <v>12</v>
      </c>
      <c r="M44" s="172">
        <f>SUM(E42:L44)</f>
        <v>2998</v>
      </c>
      <c r="N44" s="161">
        <f>AVERAGE(E42:J44)</f>
        <v>184.375</v>
      </c>
      <c r="O44">
        <f t="shared" si="0"/>
        <v>192</v>
      </c>
    </row>
    <row r="45" spans="1:16" ht="15.75" customHeight="1" thickTop="1">
      <c r="A45" s="608" t="s">
        <v>27</v>
      </c>
      <c r="B45" s="190" t="s">
        <v>119</v>
      </c>
      <c r="C45" s="185" t="str">
        <f>VLOOKUP(B45,Single!$C$6:$N$95,2,0)</f>
        <v>HUN</v>
      </c>
      <c r="D45" s="173">
        <f>VLOOKUP(B45,Single!$C$6:$N$95,3,0)</f>
        <v>0</v>
      </c>
      <c r="E45" s="173">
        <f>VLOOKUP(B45,Single!$C$6:$N$95,4,0)</f>
        <v>201</v>
      </c>
      <c r="F45" s="173">
        <f>VLOOKUP(B45,Single!$C$6:$N$95,5,0)</f>
        <v>178</v>
      </c>
      <c r="G45" s="173">
        <f>VLOOKUP(B45,Single!$C$6:$N$95,6,0)</f>
        <v>171</v>
      </c>
      <c r="H45" s="173">
        <f>VLOOKUP(B45,Single!$C$6:$N$95,7,0)</f>
        <v>191</v>
      </c>
      <c r="I45" s="173">
        <f>VLOOKUP(B45,Single!$C$6:$N$95,8,0)</f>
        <v>193</v>
      </c>
      <c r="J45" s="173">
        <f>VLOOKUP(B45,Single!$C$6:$N$95,9,0)</f>
        <v>221</v>
      </c>
      <c r="K45" s="173">
        <f>VLOOKUP(B45,Single!$C$6:$N$95,10,0)</f>
        <v>48</v>
      </c>
      <c r="L45" s="173">
        <f>VLOOKUP(B45,Single!$C$6:$N$95,11,0)</f>
        <v>0</v>
      </c>
      <c r="M45" s="165">
        <f>SUM(E45:L47)</f>
        <v>2987</v>
      </c>
      <c r="N45" s="174">
        <f>AVERAGE(E45:J47)</f>
        <v>178.6875</v>
      </c>
      <c r="O45">
        <f t="shared" si="0"/>
        <v>221</v>
      </c>
      <c r="P45">
        <f>MAX(E45:J45)</f>
        <v>221</v>
      </c>
    </row>
    <row r="46" spans="1:16" ht="15.75" customHeight="1">
      <c r="A46" s="606"/>
      <c r="B46" s="175" t="s">
        <v>119</v>
      </c>
      <c r="C46" s="192"/>
      <c r="D46" s="287">
        <f>VLOOKUP(B46,Doubles!$C$6:$N$93,3,0)</f>
        <v>0</v>
      </c>
      <c r="E46" s="95">
        <f>VLOOKUP(B46,Doubles!$C$6:$N$93,4,0)</f>
        <v>173</v>
      </c>
      <c r="F46" s="95">
        <f>VLOOKUP(B46,Doubles!$C$6:$N$93,5,0)</f>
        <v>175</v>
      </c>
      <c r="G46" s="95">
        <f>VLOOKUP(B46,Doubles!$C$6:$N$93,6,0)</f>
        <v>151</v>
      </c>
      <c r="H46" s="95">
        <f>VLOOKUP(B46,Doubles!$C$6:$N$93,7,0)</f>
        <v>212</v>
      </c>
      <c r="I46" s="95">
        <f>VLOOKUP(B46,Doubles!$C$6:$N$93,8,0)</f>
        <v>188</v>
      </c>
      <c r="J46" s="95">
        <f>VLOOKUP(B46,Doubles!$C$6:$N$93,9,0)</f>
        <v>153</v>
      </c>
      <c r="K46" s="95">
        <f>VLOOKUP(B46,Doubles!$C$6:$N$93,10,0)</f>
        <v>48</v>
      </c>
      <c r="L46" s="95">
        <f>VLOOKUP(B46,Doubles!$C$6:$N$93,11,0)</f>
        <v>0</v>
      </c>
      <c r="M46" s="122">
        <f>SUM(E45:L47)</f>
        <v>2987</v>
      </c>
      <c r="N46" s="169">
        <f>AVERAGE(E45:J47)</f>
        <v>178.6875</v>
      </c>
      <c r="O46">
        <f t="shared" si="0"/>
        <v>212</v>
      </c>
      <c r="P46">
        <f>MAX(E46:J46)</f>
        <v>212</v>
      </c>
    </row>
    <row r="47" spans="1:16" ht="15.75" customHeight="1" thickBot="1">
      <c r="A47" s="607"/>
      <c r="B47" s="178" t="s">
        <v>119</v>
      </c>
      <c r="C47" s="178"/>
      <c r="D47" s="252">
        <f>VLOOKUP(B47,Teams!C30:L113,3,0)</f>
        <v>0</v>
      </c>
      <c r="E47" s="158">
        <f>VLOOKUP(B47,Teams!$C$6:$L$89,4,0)</f>
        <v>144</v>
      </c>
      <c r="F47" s="158">
        <f>VLOOKUP(B47,Teams!$C$6:$L$89,5,0)</f>
        <v>170</v>
      </c>
      <c r="G47" s="158">
        <f>VLOOKUP(B47,Teams!$C$6:$L$89,6,0)</f>
        <v>149</v>
      </c>
      <c r="H47" s="158">
        <f>VLOOKUP(B47,Teams!$C$6:$L$89,7,0)</f>
        <v>189</v>
      </c>
      <c r="I47" s="179"/>
      <c r="J47" s="179"/>
      <c r="K47" s="158">
        <f>VLOOKUP(B47,Teams!$C$6:$L$89,8,0)</f>
        <v>32</v>
      </c>
      <c r="L47" s="158">
        <f>VLOOKUP(B47,Teams!$C$6:$L$89,9,0)</f>
        <v>0</v>
      </c>
      <c r="M47" s="172">
        <f>SUM(E45:L47)</f>
        <v>2987</v>
      </c>
      <c r="N47" s="161">
        <f>AVERAGE(E45:J47)</f>
        <v>178.6875</v>
      </c>
      <c r="O47">
        <f t="shared" si="0"/>
        <v>189</v>
      </c>
      <c r="P47">
        <f>MAX(E47:J47)</f>
        <v>189</v>
      </c>
    </row>
    <row r="48" spans="1:15" ht="15.75" customHeight="1" thickTop="1">
      <c r="A48" s="608" t="s">
        <v>28</v>
      </c>
      <c r="B48" s="318" t="s">
        <v>248</v>
      </c>
      <c r="C48" s="162" t="str">
        <f>VLOOKUP(B48,Single!$C$6:$N$95,2,0)</f>
        <v>AUT</v>
      </c>
      <c r="D48" s="163">
        <f>VLOOKUP(B48,Single!$C$6:$N$95,3,0)</f>
        <v>2</v>
      </c>
      <c r="E48" s="163">
        <f>VLOOKUP(B48,Single!$C$6:$N$95,4,0)</f>
        <v>204</v>
      </c>
      <c r="F48" s="163">
        <f>VLOOKUP(B48,Single!$C$6:$N$95,5,0)</f>
        <v>176</v>
      </c>
      <c r="G48" s="163">
        <f>VLOOKUP(B48,Single!$C$6:$N$95,6,0)</f>
        <v>207</v>
      </c>
      <c r="H48" s="163">
        <f>VLOOKUP(B48,Single!$C$6:$N$95,7,0)</f>
        <v>168</v>
      </c>
      <c r="I48" s="163">
        <f>VLOOKUP(B48,Single!$C$6:$N$95,8,0)</f>
        <v>167</v>
      </c>
      <c r="J48" s="163">
        <f>VLOOKUP(B48,Single!$C$6:$N$95,9,0)</f>
        <v>187</v>
      </c>
      <c r="K48" s="163">
        <f>VLOOKUP(B48,Single!$C$6:$N$95,10,0)</f>
        <v>0</v>
      </c>
      <c r="L48" s="163">
        <f>VLOOKUP(B48,Single!$C$6:$N$95,11,0)</f>
        <v>12</v>
      </c>
      <c r="M48" s="165">
        <f>SUM(E48:L50)</f>
        <v>2984</v>
      </c>
      <c r="N48" s="174">
        <f>AVERAGE(E48:J50)</f>
        <v>184.5</v>
      </c>
      <c r="O48">
        <f t="shared" si="0"/>
        <v>207</v>
      </c>
    </row>
    <row r="49" spans="1:15" ht="15.75" customHeight="1">
      <c r="A49" s="606"/>
      <c r="B49" s="170" t="s">
        <v>248</v>
      </c>
      <c r="C49" s="182"/>
      <c r="D49" s="251">
        <f>VLOOKUP(B49,Doubles!$C$6:$N$93,3,0)</f>
        <v>2</v>
      </c>
      <c r="E49" s="95">
        <f>VLOOKUP(B49,Doubles!$C$6:$N$93,4,0)</f>
        <v>177</v>
      </c>
      <c r="F49" s="95">
        <f>VLOOKUP(B49,Doubles!$C$6:$N$93,5,0)</f>
        <v>221</v>
      </c>
      <c r="G49" s="95">
        <f>VLOOKUP(B49,Doubles!$C$6:$N$93,6,0)</f>
        <v>166</v>
      </c>
      <c r="H49" s="95">
        <f>VLOOKUP(B49,Doubles!$C$6:$N$93,7,0)</f>
        <v>189</v>
      </c>
      <c r="I49" s="95">
        <f>VLOOKUP(B49,Doubles!$C$6:$N$93,8,0)</f>
        <v>182</v>
      </c>
      <c r="J49" s="95">
        <f>VLOOKUP(B49,Doubles!$C$6:$N$93,9,0)</f>
        <v>129</v>
      </c>
      <c r="K49" s="95">
        <f>VLOOKUP(B49,Doubles!$C$6:$N$93,10,0)</f>
        <v>0</v>
      </c>
      <c r="L49" s="95">
        <f>VLOOKUP(B49,Doubles!$C$6:$N$93,11,0)</f>
        <v>12</v>
      </c>
      <c r="M49" s="122">
        <f>SUM(E48:L50)</f>
        <v>2984</v>
      </c>
      <c r="N49" s="169">
        <f>AVERAGE(E48:J50)</f>
        <v>184.5</v>
      </c>
      <c r="O49">
        <f t="shared" si="0"/>
        <v>221</v>
      </c>
    </row>
    <row r="50" spans="1:15" ht="15.75" customHeight="1" thickBot="1">
      <c r="A50" s="607"/>
      <c r="B50" s="178" t="s">
        <v>248</v>
      </c>
      <c r="C50" s="178"/>
      <c r="D50" s="252" t="e">
        <f>VLOOKUP(B50,Teams!C156:L239,3,0)</f>
        <v>#N/A</v>
      </c>
      <c r="E50" s="158">
        <f>VLOOKUP(B50,Teams!$C$6:$L$89,4,0)</f>
        <v>206</v>
      </c>
      <c r="F50" s="158">
        <f>VLOOKUP(B50,Teams!$C$6:$L$89,5,0)</f>
        <v>169</v>
      </c>
      <c r="G50" s="158">
        <f>VLOOKUP(B50,Teams!$C$6:$L$89,6,0)</f>
        <v>202</v>
      </c>
      <c r="H50" s="158">
        <f>VLOOKUP(B50,Teams!$C$6:$L$89,7,0)</f>
        <v>202</v>
      </c>
      <c r="I50" s="158"/>
      <c r="J50" s="158"/>
      <c r="K50" s="158">
        <f>VLOOKUP(B50,Teams!$C$6:$L$89,8,0)</f>
        <v>0</v>
      </c>
      <c r="L50" s="158">
        <f>VLOOKUP(B50,Teams!$C$6:$L$89,9,0)</f>
        <v>8</v>
      </c>
      <c r="M50" s="172">
        <f>SUM(E48:L50)</f>
        <v>2984</v>
      </c>
      <c r="N50" s="161">
        <f>AVERAGE(E48:J50)</f>
        <v>184.5</v>
      </c>
      <c r="O50">
        <f t="shared" si="0"/>
        <v>206</v>
      </c>
    </row>
    <row r="51" spans="1:16" ht="15.75" customHeight="1" thickTop="1">
      <c r="A51" s="608" t="s">
        <v>29</v>
      </c>
      <c r="B51" s="193" t="s">
        <v>232</v>
      </c>
      <c r="C51" s="181" t="str">
        <f>VLOOKUP(B51,Single!$C$6:$N$95,2,0)</f>
        <v>SVK</v>
      </c>
      <c r="D51" s="163">
        <f>VLOOKUP(B51,Single!$C$6:$N$95,3,0)</f>
        <v>3</v>
      </c>
      <c r="E51" s="163">
        <f>VLOOKUP(B51,Single!$C$6:$N$95,4,0)</f>
        <v>157</v>
      </c>
      <c r="F51" s="163">
        <f>VLOOKUP(B51,Single!$C$6:$N$95,5,0)</f>
        <v>211</v>
      </c>
      <c r="G51" s="163">
        <f>VLOOKUP(B51,Single!$C$6:$N$95,6,0)</f>
        <v>177</v>
      </c>
      <c r="H51" s="163">
        <f>VLOOKUP(B51,Single!$C$6:$N$95,7,0)</f>
        <v>157</v>
      </c>
      <c r="I51" s="163">
        <f>VLOOKUP(B51,Single!$C$6:$N$95,8,0)</f>
        <v>153</v>
      </c>
      <c r="J51" s="163">
        <f>VLOOKUP(B51,Single!$C$6:$N$95,9,0)</f>
        <v>165</v>
      </c>
      <c r="K51" s="163">
        <f>VLOOKUP(B51,Single!$C$6:$N$95,10,0)</f>
        <v>48</v>
      </c>
      <c r="L51" s="163">
        <f>VLOOKUP(B51,Single!$C$6:$N$95,11,0)</f>
        <v>18</v>
      </c>
      <c r="M51" s="165">
        <f>SUM(E51:L53)</f>
        <v>2969</v>
      </c>
      <c r="N51" s="174">
        <f>AVERAGE(E51:J53)</f>
        <v>174.5625</v>
      </c>
      <c r="O51">
        <f t="shared" si="0"/>
        <v>211</v>
      </c>
      <c r="P51">
        <f>MAX(E51:J51)</f>
        <v>211</v>
      </c>
    </row>
    <row r="52" spans="1:16" ht="15.75" customHeight="1">
      <c r="A52" s="606"/>
      <c r="B52" s="170" t="s">
        <v>232</v>
      </c>
      <c r="C52" s="182"/>
      <c r="D52" s="251">
        <f>VLOOKUP(B52,Doubles!$C$6:$N$93,3,0)</f>
        <v>3</v>
      </c>
      <c r="E52" s="95">
        <f>VLOOKUP(B52,Doubles!$C$6:$N$93,4,0)</f>
        <v>165</v>
      </c>
      <c r="F52" s="95">
        <f>VLOOKUP(B52,Doubles!$C$6:$N$93,5,0)</f>
        <v>176</v>
      </c>
      <c r="G52" s="95">
        <f>VLOOKUP(B52,Doubles!$C$6:$N$93,6,0)</f>
        <v>212</v>
      </c>
      <c r="H52" s="95">
        <f>VLOOKUP(B52,Doubles!$C$6:$N$93,7,0)</f>
        <v>208</v>
      </c>
      <c r="I52" s="95">
        <f>VLOOKUP(B52,Doubles!$C$6:$N$93,8,0)</f>
        <v>135</v>
      </c>
      <c r="J52" s="95">
        <f>VLOOKUP(B52,Doubles!$C$6:$N$93,9,0)</f>
        <v>173</v>
      </c>
      <c r="K52" s="95">
        <f>VLOOKUP(B52,Doubles!$C$6:$N$93,10,0)</f>
        <v>48</v>
      </c>
      <c r="L52" s="95">
        <f>VLOOKUP(B52,Doubles!$C$6:$N$93,11,0)</f>
        <v>18</v>
      </c>
      <c r="M52" s="122">
        <f>SUM(E51:L53)</f>
        <v>2969</v>
      </c>
      <c r="N52" s="169">
        <f>AVERAGE(E51:J53)</f>
        <v>174.5625</v>
      </c>
      <c r="O52">
        <f t="shared" si="0"/>
        <v>212</v>
      </c>
      <c r="P52">
        <f>MAX(E52:J52)</f>
        <v>212</v>
      </c>
    </row>
    <row r="53" spans="1:16" ht="15.75" customHeight="1" thickBot="1">
      <c r="A53" s="607"/>
      <c r="B53" s="178" t="s">
        <v>232</v>
      </c>
      <c r="C53" s="178"/>
      <c r="D53" s="252" t="e">
        <f>VLOOKUP(B53,Teams!C54:L137,3,0)</f>
        <v>#N/A</v>
      </c>
      <c r="E53" s="158">
        <f>VLOOKUP(B53,Teams!$C$6:$L$89,4,0)</f>
        <v>152</v>
      </c>
      <c r="F53" s="158">
        <f>VLOOKUP(B53,Teams!$C$6:$L$89,5,0)</f>
        <v>182</v>
      </c>
      <c r="G53" s="158">
        <f>VLOOKUP(B53,Teams!$C$6:$L$89,6,0)</f>
        <v>200</v>
      </c>
      <c r="H53" s="158">
        <f>VLOOKUP(B53,Teams!$C$6:$L$89,7,0)</f>
        <v>170</v>
      </c>
      <c r="I53" s="158"/>
      <c r="J53" s="158"/>
      <c r="K53" s="158">
        <f>VLOOKUP(B53,Teams!$C$6:$L$89,8,0)</f>
        <v>32</v>
      </c>
      <c r="L53" s="158">
        <f>VLOOKUP(B53,Teams!$C$6:$L$89,9,0)</f>
        <v>12</v>
      </c>
      <c r="M53" s="172">
        <f>SUM(E51:L53)</f>
        <v>2969</v>
      </c>
      <c r="N53" s="161">
        <f>AVERAGE(E51:J53)</f>
        <v>174.5625</v>
      </c>
      <c r="O53">
        <f t="shared" si="0"/>
        <v>200</v>
      </c>
      <c r="P53">
        <f>MAX(E53:J53)</f>
        <v>200</v>
      </c>
    </row>
    <row r="54" spans="1:15" ht="15.75" customHeight="1" thickTop="1">
      <c r="A54" s="608" t="s">
        <v>30</v>
      </c>
      <c r="B54" s="190" t="s">
        <v>162</v>
      </c>
      <c r="C54" s="185" t="str">
        <f>VLOOKUP(B54,Single!$C$6:$N$95,2,0)</f>
        <v>HUN</v>
      </c>
      <c r="D54" s="173">
        <f>VLOOKUP(B54,Single!$C$6:$N$95,3,0)</f>
        <v>5</v>
      </c>
      <c r="E54" s="163">
        <f>VLOOKUP(B54,Single!$C$6:$N$95,4,0)</f>
        <v>196</v>
      </c>
      <c r="F54" s="163">
        <f>VLOOKUP(B54,Single!$C$6:$N$95,5,0)</f>
        <v>180</v>
      </c>
      <c r="G54" s="163">
        <f>VLOOKUP(B54,Single!$C$6:$N$95,6,0)</f>
        <v>194</v>
      </c>
      <c r="H54" s="163">
        <f>VLOOKUP(B54,Single!$C$6:$N$95,7,0)</f>
        <v>196</v>
      </c>
      <c r="I54" s="163">
        <f>VLOOKUP(B54,Single!$C$6:$N$95,8,0)</f>
        <v>159</v>
      </c>
      <c r="J54" s="163">
        <f>VLOOKUP(B54,Single!$C$6:$N$95,9,0)</f>
        <v>169</v>
      </c>
      <c r="K54" s="163">
        <f>VLOOKUP(B54,Single!$C$6:$N$95,10,0)</f>
        <v>0</v>
      </c>
      <c r="L54" s="163">
        <f>VLOOKUP(B54,Single!$C$6:$N$95,11,0)</f>
        <v>30</v>
      </c>
      <c r="M54" s="165">
        <f>SUM(E54:L56)</f>
        <v>2956</v>
      </c>
      <c r="N54" s="174">
        <f>AVERAGE(E54:J56)</f>
        <v>179.75</v>
      </c>
      <c r="O54">
        <f t="shared" si="0"/>
        <v>196</v>
      </c>
    </row>
    <row r="55" spans="1:15" ht="15.75" customHeight="1">
      <c r="A55" s="606"/>
      <c r="B55" s="175" t="s">
        <v>162</v>
      </c>
      <c r="C55" s="176"/>
      <c r="D55" s="253">
        <f>VLOOKUP(B55,Doubles!$C$6:$N$93,3,0)</f>
        <v>5</v>
      </c>
      <c r="E55" s="95">
        <f>VLOOKUP(B55,Doubles!$C$6:$N$93,4,0)</f>
        <v>180</v>
      </c>
      <c r="F55" s="95">
        <f>VLOOKUP(B55,Doubles!$C$6:$N$93,5,0)</f>
        <v>190</v>
      </c>
      <c r="G55" s="95">
        <f>VLOOKUP(B55,Doubles!$C$6:$N$93,6,0)</f>
        <v>168</v>
      </c>
      <c r="H55" s="95">
        <f>VLOOKUP(B55,Doubles!$C$6:$N$93,7,0)</f>
        <v>160</v>
      </c>
      <c r="I55" s="95">
        <f>VLOOKUP(B55,Doubles!$C$6:$N$93,8,0)</f>
        <v>183</v>
      </c>
      <c r="J55" s="95">
        <f>VLOOKUP(B55,Doubles!$C$6:$N$93,9,0)</f>
        <v>182</v>
      </c>
      <c r="K55" s="95">
        <f>VLOOKUP(B55,Doubles!$C$6:$N$93,10,0)</f>
        <v>0</v>
      </c>
      <c r="L55" s="95">
        <f>VLOOKUP(B55,Doubles!$C$6:$N$93,11,0)</f>
        <v>30</v>
      </c>
      <c r="M55" s="122">
        <f>SUM(E54:L56)</f>
        <v>2956</v>
      </c>
      <c r="N55" s="169">
        <f>AVERAGE(E54:J56)</f>
        <v>179.75</v>
      </c>
      <c r="O55">
        <f t="shared" si="0"/>
        <v>190</v>
      </c>
    </row>
    <row r="56" spans="1:15" ht="15.75" customHeight="1" thickBot="1">
      <c r="A56" s="607"/>
      <c r="B56" s="178" t="s">
        <v>162</v>
      </c>
      <c r="C56" s="178"/>
      <c r="D56" s="252" t="e">
        <f>VLOOKUP(B56,Teams!C132:L215,3,0)</f>
        <v>#N/A</v>
      </c>
      <c r="E56" s="158">
        <f>VLOOKUP(B56,Teams!$C$6:$L$89,4,0)</f>
        <v>181</v>
      </c>
      <c r="F56" s="158">
        <f>VLOOKUP(B56,Teams!$C$6:$L$89,5,0)</f>
        <v>213</v>
      </c>
      <c r="G56" s="158">
        <f>VLOOKUP(B56,Teams!$C$6:$L$89,6,0)</f>
        <v>170</v>
      </c>
      <c r="H56" s="158">
        <f>VLOOKUP(B56,Teams!$C$6:$L$89,7,0)</f>
        <v>155</v>
      </c>
      <c r="I56" s="179"/>
      <c r="J56" s="179"/>
      <c r="K56" s="158">
        <f>VLOOKUP(B56,Teams!$C$6:$L$89,8,0)</f>
        <v>0</v>
      </c>
      <c r="L56" s="158">
        <f>VLOOKUP(B56,Teams!$C$6:$L$89,9,0)</f>
        <v>20</v>
      </c>
      <c r="M56" s="172">
        <f>SUM(E54:L56)</f>
        <v>2956</v>
      </c>
      <c r="N56" s="161">
        <f>AVERAGE(E54:J56)</f>
        <v>179.75</v>
      </c>
      <c r="O56">
        <f t="shared" si="0"/>
        <v>213</v>
      </c>
    </row>
    <row r="57" spans="1:15" ht="15.75" customHeight="1" thickTop="1">
      <c r="A57" s="608" t="s">
        <v>31</v>
      </c>
      <c r="B57" s="193" t="s">
        <v>247</v>
      </c>
      <c r="C57" s="162" t="str">
        <f>VLOOKUP(B57,Single!$C$6:$N$95,2,0)</f>
        <v>HUN</v>
      </c>
      <c r="D57" s="163">
        <f>VLOOKUP(B57,Single!$C$6:$N$95,3,0)</f>
        <v>6</v>
      </c>
      <c r="E57" s="163">
        <f>VLOOKUP(B57,Single!$C$6:$N$95,4,0)</f>
        <v>217</v>
      </c>
      <c r="F57" s="163">
        <f>VLOOKUP(B57,Single!$C$6:$N$95,5,0)</f>
        <v>165</v>
      </c>
      <c r="G57" s="163">
        <f>VLOOKUP(B57,Single!$C$6:$N$95,6,0)</f>
        <v>190</v>
      </c>
      <c r="H57" s="163">
        <f>VLOOKUP(B57,Single!$C$6:$N$95,7,0)</f>
        <v>157</v>
      </c>
      <c r="I57" s="163">
        <f>VLOOKUP(B57,Single!$C$6:$N$95,8,0)</f>
        <v>173</v>
      </c>
      <c r="J57" s="163">
        <f>VLOOKUP(B57,Single!$C$6:$N$95,9,0)</f>
        <v>188</v>
      </c>
      <c r="K57" s="163">
        <f>VLOOKUP(B57,Single!$C$6:$N$95,10,0)</f>
        <v>0</v>
      </c>
      <c r="L57" s="163">
        <f>VLOOKUP(B57,Single!$C$6:$N$95,11,0)</f>
        <v>36</v>
      </c>
      <c r="M57" s="165">
        <f>SUM(E57:L59)</f>
        <v>2952</v>
      </c>
      <c r="N57" s="174">
        <f>AVERAGE(E57:J59)</f>
        <v>178.5</v>
      </c>
      <c r="O57">
        <f t="shared" si="0"/>
        <v>217</v>
      </c>
    </row>
    <row r="58" spans="1:15" ht="15.75" customHeight="1">
      <c r="A58" s="606"/>
      <c r="B58" s="170" t="s">
        <v>247</v>
      </c>
      <c r="C58" s="182"/>
      <c r="D58" s="251">
        <f>VLOOKUP(B58,Doubles!$C$6:$N$93,3,0)</f>
        <v>6</v>
      </c>
      <c r="E58" s="95">
        <f>VLOOKUP(B58,Doubles!$C$6:$N$93,4,0)</f>
        <v>176</v>
      </c>
      <c r="F58" s="95">
        <f>VLOOKUP(B58,Doubles!$C$6:$N$93,5,0)</f>
        <v>154</v>
      </c>
      <c r="G58" s="95">
        <f>VLOOKUP(B58,Doubles!$C$6:$N$93,6,0)</f>
        <v>186</v>
      </c>
      <c r="H58" s="95">
        <f>VLOOKUP(B58,Doubles!$C$6:$N$93,7,0)</f>
        <v>165</v>
      </c>
      <c r="I58" s="95">
        <f>VLOOKUP(B58,Doubles!$C$6:$N$93,8,0)</f>
        <v>182</v>
      </c>
      <c r="J58" s="95">
        <f>VLOOKUP(B58,Doubles!$C$6:$N$93,9,0)</f>
        <v>202</v>
      </c>
      <c r="K58" s="95">
        <f>VLOOKUP(B58,Doubles!$C$6:$N$93,10,0)</f>
        <v>0</v>
      </c>
      <c r="L58" s="95">
        <f>VLOOKUP(B58,Doubles!$C$6:$N$93,11,0)</f>
        <v>36</v>
      </c>
      <c r="M58" s="122">
        <f>SUM(E57:L59)</f>
        <v>2952</v>
      </c>
      <c r="N58" s="169">
        <f>AVERAGE(E57:J59)</f>
        <v>178.5</v>
      </c>
      <c r="O58">
        <f t="shared" si="0"/>
        <v>202</v>
      </c>
    </row>
    <row r="59" spans="1:15" ht="15.75" customHeight="1" thickBot="1">
      <c r="A59" s="607"/>
      <c r="B59" s="178" t="s">
        <v>247</v>
      </c>
      <c r="C59" s="178"/>
      <c r="D59" s="252" t="e">
        <f>VLOOKUP(B59,Teams!C153:L236,3,0)</f>
        <v>#N/A</v>
      </c>
      <c r="E59" s="158">
        <f>VLOOKUP(B59,Teams!$C$6:$L$89,4,0)</f>
        <v>170</v>
      </c>
      <c r="F59" s="158">
        <f>VLOOKUP(B59,Teams!$C$6:$L$89,5,0)</f>
        <v>166</v>
      </c>
      <c r="G59" s="158">
        <f>VLOOKUP(B59,Teams!$C$6:$L$89,6,0)</f>
        <v>151</v>
      </c>
      <c r="H59" s="158">
        <f>VLOOKUP(B59,Teams!$C$6:$L$89,7,0)</f>
        <v>214</v>
      </c>
      <c r="I59" s="158"/>
      <c r="J59" s="158"/>
      <c r="K59" s="158">
        <f>VLOOKUP(B59,Teams!$C$6:$L$89,8,0)</f>
        <v>0</v>
      </c>
      <c r="L59" s="158">
        <f>VLOOKUP(B59,Teams!$C$6:$L$89,9,0)</f>
        <v>24</v>
      </c>
      <c r="M59" s="172">
        <f>SUM(E57:L59)</f>
        <v>2952</v>
      </c>
      <c r="N59" s="161">
        <f>AVERAGE(E57:J59)</f>
        <v>178.5</v>
      </c>
      <c r="O59">
        <f t="shared" si="0"/>
        <v>214</v>
      </c>
    </row>
    <row r="60" spans="1:15" ht="15.75" customHeight="1" thickTop="1">
      <c r="A60" s="608" t="s">
        <v>32</v>
      </c>
      <c r="B60" s="270" t="s">
        <v>241</v>
      </c>
      <c r="C60" s="162" t="str">
        <f>VLOOKUP(B60,Single!$C$6:$N$95,2,0)</f>
        <v>HUN</v>
      </c>
      <c r="D60" s="163">
        <f>VLOOKUP(B60,Single!$C$6:$N$95,3,0)</f>
        <v>2</v>
      </c>
      <c r="E60" s="163">
        <f>VLOOKUP(B60,Single!$C$6:$N$95,4,0)</f>
        <v>178</v>
      </c>
      <c r="F60" s="163">
        <f>VLOOKUP(B60,Single!$C$6:$N$95,5,0)</f>
        <v>150</v>
      </c>
      <c r="G60" s="163">
        <f>VLOOKUP(B60,Single!$C$6:$N$95,6,0)</f>
        <v>190</v>
      </c>
      <c r="H60" s="163">
        <f>VLOOKUP(B60,Single!$C$6:$N$95,7,0)</f>
        <v>180</v>
      </c>
      <c r="I60" s="163">
        <f>VLOOKUP(B60,Single!$C$6:$N$95,8,0)</f>
        <v>191</v>
      </c>
      <c r="J60" s="163">
        <f>VLOOKUP(B60,Single!$C$6:$N$95,9,0)</f>
        <v>162</v>
      </c>
      <c r="K60" s="163">
        <f>VLOOKUP(B60,Single!$C$6:$N$95,10,0)</f>
        <v>0</v>
      </c>
      <c r="L60" s="163">
        <f>VLOOKUP(B60,Single!$C$6:$N$95,11,0)</f>
        <v>12</v>
      </c>
      <c r="M60" s="165">
        <f>SUM(E60:L62)</f>
        <v>2946</v>
      </c>
      <c r="N60" s="174">
        <f>AVERAGE(E60:J62)</f>
        <v>182.125</v>
      </c>
      <c r="O60">
        <f t="shared" si="0"/>
        <v>191</v>
      </c>
    </row>
    <row r="61" spans="1:15" ht="15.75" customHeight="1">
      <c r="A61" s="606"/>
      <c r="B61" s="182" t="s">
        <v>241</v>
      </c>
      <c r="C61" s="182"/>
      <c r="D61" s="251">
        <f>VLOOKUP(B61,Doubles!$C$6:$N$93,3,0)</f>
        <v>2</v>
      </c>
      <c r="E61" s="95">
        <f>VLOOKUP(B61,Doubles!$C$6:$N$93,4,0)</f>
        <v>195</v>
      </c>
      <c r="F61" s="95">
        <f>VLOOKUP(B61,Doubles!$C$6:$N$93,5,0)</f>
        <v>159</v>
      </c>
      <c r="G61" s="95">
        <f>VLOOKUP(B61,Doubles!$C$6:$N$93,6,0)</f>
        <v>167</v>
      </c>
      <c r="H61" s="95">
        <f>VLOOKUP(B61,Doubles!$C$6:$N$93,7,0)</f>
        <v>181</v>
      </c>
      <c r="I61" s="95">
        <f>VLOOKUP(B61,Doubles!$C$6:$N$93,8,0)</f>
        <v>211</v>
      </c>
      <c r="J61" s="95">
        <f>VLOOKUP(B61,Doubles!$C$6:$N$93,9,0)</f>
        <v>210</v>
      </c>
      <c r="K61" s="95">
        <f>VLOOKUP(B61,Doubles!$C$6:$N$93,10,0)</f>
        <v>0</v>
      </c>
      <c r="L61" s="95">
        <f>VLOOKUP(B61,Doubles!$C$6:$N$93,11,0)</f>
        <v>12</v>
      </c>
      <c r="M61" s="122">
        <f>SUM(E60:L62)</f>
        <v>2946</v>
      </c>
      <c r="N61" s="169">
        <f>AVERAGE(E60:J62)</f>
        <v>182.125</v>
      </c>
      <c r="O61">
        <f t="shared" si="0"/>
        <v>211</v>
      </c>
    </row>
    <row r="62" spans="1:15" ht="15.75" customHeight="1" thickBot="1">
      <c r="A62" s="607"/>
      <c r="B62" s="178" t="s">
        <v>241</v>
      </c>
      <c r="C62" s="178"/>
      <c r="D62" s="252" t="e">
        <f>VLOOKUP(B62,Teams!C93:L176,3,0)</f>
        <v>#N/A</v>
      </c>
      <c r="E62" s="158">
        <f>VLOOKUP(B62,Teams!$C$6:$L$89,4,0)</f>
        <v>221</v>
      </c>
      <c r="F62" s="158">
        <f>VLOOKUP(B62,Teams!$C$6:$L$89,5,0)</f>
        <v>193</v>
      </c>
      <c r="G62" s="158">
        <f>VLOOKUP(B62,Teams!$C$6:$L$89,6,0)</f>
        <v>165</v>
      </c>
      <c r="H62" s="158">
        <f>VLOOKUP(B62,Teams!$C$6:$L$89,7,0)</f>
        <v>161</v>
      </c>
      <c r="I62" s="158"/>
      <c r="J62" s="158"/>
      <c r="K62" s="158">
        <f>VLOOKUP(B62,Teams!$C$6:$L$89,8,0)</f>
        <v>0</v>
      </c>
      <c r="L62" s="158">
        <f>VLOOKUP(B62,Teams!$C$6:$L$89,9,0)</f>
        <v>8</v>
      </c>
      <c r="M62" s="172">
        <f>SUM(E60:L62)</f>
        <v>2946</v>
      </c>
      <c r="N62" s="161">
        <f>AVERAGE(E60:J62)</f>
        <v>182.125</v>
      </c>
      <c r="O62">
        <f t="shared" si="0"/>
        <v>221</v>
      </c>
    </row>
    <row r="63" spans="1:15" ht="15.75" customHeight="1" thickTop="1">
      <c r="A63" s="608" t="s">
        <v>33</v>
      </c>
      <c r="B63" s="274" t="s">
        <v>175</v>
      </c>
      <c r="C63" s="204" t="str">
        <f>VLOOKUP(B63,Single!$C$6:$N$95,2,0)</f>
        <v>SVK</v>
      </c>
      <c r="D63" s="285">
        <f>VLOOKUP(B63,Single!$C$6:$N$95,3,0)</f>
        <v>8</v>
      </c>
      <c r="E63" s="173">
        <f>VLOOKUP(B63,Single!$C$6:$N$95,4,0)</f>
        <v>156</v>
      </c>
      <c r="F63" s="173">
        <f>VLOOKUP(B63,Single!$C$6:$N$95,5,0)</f>
        <v>193</v>
      </c>
      <c r="G63" s="173">
        <f>VLOOKUP(B63,Single!$C$6:$N$95,6,0)</f>
        <v>126</v>
      </c>
      <c r="H63" s="173">
        <f>VLOOKUP(B63,Single!$C$6:$N$95,7,0)</f>
        <v>170</v>
      </c>
      <c r="I63" s="173">
        <f>VLOOKUP(B63,Single!$C$6:$N$95,8,0)</f>
        <v>169</v>
      </c>
      <c r="J63" s="173">
        <f>VLOOKUP(B63,Single!$C$6:$N$95,9,0)</f>
        <v>137</v>
      </c>
      <c r="K63" s="173">
        <f>VLOOKUP(B63,Single!$C$6:$N$95,10,0)</f>
        <v>0</v>
      </c>
      <c r="L63" s="173">
        <f>VLOOKUP(B63,Single!$C$6:$N$95,11,0)</f>
        <v>48</v>
      </c>
      <c r="M63" s="165">
        <f>SUM(E63:L65)</f>
        <v>2902</v>
      </c>
      <c r="N63" s="174">
        <f>AVERAGE(E63:J65)</f>
        <v>173.375</v>
      </c>
      <c r="O63">
        <f t="shared" si="0"/>
        <v>193</v>
      </c>
    </row>
    <row r="64" spans="1:15" ht="15.75" customHeight="1">
      <c r="A64" s="606"/>
      <c r="B64" s="182" t="s">
        <v>175</v>
      </c>
      <c r="C64" s="192"/>
      <c r="D64" s="287">
        <f>VLOOKUP(B64,Doubles!$C$6:$N$93,3,0)</f>
        <v>8</v>
      </c>
      <c r="E64" s="95">
        <f>VLOOKUP(B64,Doubles!$C$6:$N$93,4,0)</f>
        <v>159</v>
      </c>
      <c r="F64" s="95">
        <f>VLOOKUP(B64,Doubles!$C$6:$N$93,5,0)</f>
        <v>190</v>
      </c>
      <c r="G64" s="95">
        <f>VLOOKUP(B64,Doubles!$C$6:$N$93,6,0)</f>
        <v>176</v>
      </c>
      <c r="H64" s="95">
        <f>VLOOKUP(B64,Doubles!$C$6:$N$93,7,0)</f>
        <v>214</v>
      </c>
      <c r="I64" s="95">
        <f>VLOOKUP(B64,Doubles!$C$6:$N$93,8,0)</f>
        <v>212</v>
      </c>
      <c r="J64" s="95">
        <f>VLOOKUP(B64,Doubles!$C$6:$N$93,9,0)</f>
        <v>157</v>
      </c>
      <c r="K64" s="95">
        <f>VLOOKUP(B64,Doubles!$C$6:$N$93,10,0)</f>
        <v>0</v>
      </c>
      <c r="L64" s="95">
        <f>VLOOKUP(B64,Doubles!$C$6:$N$93,11,0)</f>
        <v>48</v>
      </c>
      <c r="M64" s="122">
        <f>SUM(E63:L65)</f>
        <v>2902</v>
      </c>
      <c r="N64" s="169">
        <f>AVERAGE(E63:J65)</f>
        <v>173.375</v>
      </c>
      <c r="O64">
        <f t="shared" si="0"/>
        <v>214</v>
      </c>
    </row>
    <row r="65" spans="1:15" ht="15.75" customHeight="1" thickBot="1">
      <c r="A65" s="607"/>
      <c r="B65" s="178" t="s">
        <v>175</v>
      </c>
      <c r="C65" s="178"/>
      <c r="D65" s="252" t="e">
        <f>VLOOKUP(B65,Teams!C102:L185,3,0)</f>
        <v>#N/A</v>
      </c>
      <c r="E65" s="158">
        <f>VLOOKUP(B65,Teams!$C$6:$L$89,4,0)</f>
        <v>157</v>
      </c>
      <c r="F65" s="158">
        <f>VLOOKUP(B65,Teams!$C$6:$L$89,5,0)</f>
        <v>187</v>
      </c>
      <c r="G65" s="158">
        <f>VLOOKUP(B65,Teams!$C$6:$L$89,6,0)</f>
        <v>209</v>
      </c>
      <c r="H65" s="158">
        <f>VLOOKUP(B65,Teams!$C$6:$L$89,7,0)</f>
        <v>162</v>
      </c>
      <c r="I65" s="179"/>
      <c r="J65" s="179"/>
      <c r="K65" s="158">
        <f>VLOOKUP(B65,Teams!$C$6:$L$89,8,0)</f>
        <v>0</v>
      </c>
      <c r="L65" s="158">
        <f>VLOOKUP(B65,Teams!$C$6:$L$89,9,0)</f>
        <v>32</v>
      </c>
      <c r="M65" s="172">
        <f>SUM(E63:L65)</f>
        <v>2902</v>
      </c>
      <c r="N65" s="161">
        <f>AVERAGE(E63:J65)</f>
        <v>173.375</v>
      </c>
      <c r="O65">
        <f t="shared" si="0"/>
        <v>209</v>
      </c>
    </row>
    <row r="66" spans="1:15" ht="15.75" customHeight="1" thickTop="1">
      <c r="A66" s="608" t="s">
        <v>34</v>
      </c>
      <c r="B66" s="193" t="s">
        <v>227</v>
      </c>
      <c r="C66" s="181" t="str">
        <f>VLOOKUP(B66,Single!$C$6:$N$95,2,0)</f>
        <v>HUN</v>
      </c>
      <c r="D66" s="163">
        <f>VLOOKUP(B66,Single!$C$6:$N$95,3,0)</f>
        <v>0</v>
      </c>
      <c r="E66" s="163">
        <f>VLOOKUP(B66,Single!$C$6:$N$95,4,0)</f>
        <v>214</v>
      </c>
      <c r="F66" s="163">
        <f>VLOOKUP(B66,Single!$C$6:$N$95,5,0)</f>
        <v>197</v>
      </c>
      <c r="G66" s="163">
        <f>VLOOKUP(B66,Single!$C$6:$N$95,6,0)</f>
        <v>138</v>
      </c>
      <c r="H66" s="163">
        <f>VLOOKUP(B66,Single!$C$6:$N$95,7,0)</f>
        <v>185</v>
      </c>
      <c r="I66" s="163">
        <f>VLOOKUP(B66,Single!$C$6:$N$95,8,0)</f>
        <v>163</v>
      </c>
      <c r="J66" s="163">
        <f>VLOOKUP(B66,Single!$C$6:$N$95,9,0)</f>
        <v>148</v>
      </c>
      <c r="K66" s="163">
        <f>VLOOKUP(B66,Single!$C$6:$N$95,10,0)</f>
        <v>0</v>
      </c>
      <c r="L66" s="163">
        <f>VLOOKUP(B66,Single!$C$6:$N$95,11,0)</f>
        <v>0</v>
      </c>
      <c r="M66" s="165">
        <f>SUM(E66:L68)</f>
        <v>2883</v>
      </c>
      <c r="N66" s="174">
        <f>AVERAGE(E66:J68)</f>
        <v>180.1875</v>
      </c>
      <c r="O66">
        <f t="shared" si="0"/>
        <v>214</v>
      </c>
    </row>
    <row r="67" spans="1:15" ht="15.75" customHeight="1">
      <c r="A67" s="606"/>
      <c r="B67" s="170" t="s">
        <v>227</v>
      </c>
      <c r="C67" s="182"/>
      <c r="D67" s="251">
        <f>VLOOKUP(B67,Doubles!$C$6:$N$93,3,0)</f>
        <v>0</v>
      </c>
      <c r="E67" s="95">
        <f>VLOOKUP(B67,Doubles!$C$6:$N$93,4,0)</f>
        <v>152</v>
      </c>
      <c r="F67" s="95">
        <f>VLOOKUP(B67,Doubles!$C$6:$N$93,5,0)</f>
        <v>154</v>
      </c>
      <c r="G67" s="95">
        <f>VLOOKUP(B67,Doubles!$C$6:$N$93,6,0)</f>
        <v>168</v>
      </c>
      <c r="H67" s="95">
        <f>VLOOKUP(B67,Doubles!$C$6:$N$93,7,0)</f>
        <v>201</v>
      </c>
      <c r="I67" s="95">
        <f>VLOOKUP(B67,Doubles!$C$6:$N$93,8,0)</f>
        <v>189</v>
      </c>
      <c r="J67" s="95">
        <f>VLOOKUP(B67,Doubles!$C$6:$N$93,9,0)</f>
        <v>191</v>
      </c>
      <c r="K67" s="95">
        <f>VLOOKUP(B67,Doubles!$C$6:$N$93,10,0)</f>
        <v>0</v>
      </c>
      <c r="L67" s="95">
        <f>VLOOKUP(B67,Doubles!$C$6:$N$93,11,0)</f>
        <v>0</v>
      </c>
      <c r="M67" s="122">
        <f>SUM(E66:L68)</f>
        <v>2883</v>
      </c>
      <c r="N67" s="169">
        <f>AVERAGE(E66:J68)</f>
        <v>180.1875</v>
      </c>
      <c r="O67">
        <f t="shared" si="0"/>
        <v>201</v>
      </c>
    </row>
    <row r="68" spans="1:15" ht="15.75" customHeight="1" thickBot="1">
      <c r="A68" s="607"/>
      <c r="B68" s="178" t="s">
        <v>227</v>
      </c>
      <c r="C68" s="178"/>
      <c r="D68" s="252">
        <f>VLOOKUP(B68,Teams!C18:L101,3,0)</f>
        <v>0</v>
      </c>
      <c r="E68" s="158">
        <f>VLOOKUP(B68,Teams!$C$6:$L$89,4,0)</f>
        <v>210</v>
      </c>
      <c r="F68" s="158">
        <f>VLOOKUP(B68,Teams!$C$6:$L$89,5,0)</f>
        <v>215</v>
      </c>
      <c r="G68" s="158">
        <f>VLOOKUP(B68,Teams!$C$6:$L$89,6,0)</f>
        <v>197</v>
      </c>
      <c r="H68" s="158">
        <f>VLOOKUP(B68,Teams!$C$6:$L$89,7,0)</f>
        <v>161</v>
      </c>
      <c r="I68" s="320"/>
      <c r="J68" s="158"/>
      <c r="K68" s="158">
        <f>VLOOKUP(B68,Teams!$C$6:$L$89,8,0)</f>
        <v>0</v>
      </c>
      <c r="L68" s="158">
        <f>VLOOKUP(B68,Teams!$C$6:$L$89,9,0)</f>
        <v>0</v>
      </c>
      <c r="M68" s="172">
        <f>SUM(E66:L68)</f>
        <v>2883</v>
      </c>
      <c r="N68" s="161">
        <f>AVERAGE(E66:J68)</f>
        <v>180.1875</v>
      </c>
      <c r="O68">
        <f t="shared" si="0"/>
        <v>215</v>
      </c>
    </row>
    <row r="69" spans="1:15" ht="15.75" customHeight="1" thickTop="1">
      <c r="A69" s="608" t="s">
        <v>35</v>
      </c>
      <c r="B69" s="193" t="s">
        <v>163</v>
      </c>
      <c r="C69" s="181" t="str">
        <f>VLOOKUP(B69,Single!$C$6:$N$95,2,0)</f>
        <v>CZE</v>
      </c>
      <c r="D69" s="163">
        <f>VLOOKUP(B69,Single!$C$6:$N$95,3,0)</f>
        <v>8</v>
      </c>
      <c r="E69" s="163">
        <f>VLOOKUP(B69,Single!$C$6:$N$95,4,0)</f>
        <v>171</v>
      </c>
      <c r="F69" s="163">
        <f>VLOOKUP(B69,Single!$C$6:$N$95,5,0)</f>
        <v>153</v>
      </c>
      <c r="G69" s="163">
        <f>VLOOKUP(B69,Single!$C$6:$N$95,6,0)</f>
        <v>156</v>
      </c>
      <c r="H69" s="163">
        <f>VLOOKUP(B69,Single!$C$6:$N$95,7,0)</f>
        <v>186</v>
      </c>
      <c r="I69" s="163">
        <f>VLOOKUP(B69,Single!$C$6:$N$95,8,0)</f>
        <v>157</v>
      </c>
      <c r="J69" s="163">
        <f>VLOOKUP(B69,Single!$C$6:$N$95,9,0)</f>
        <v>161</v>
      </c>
      <c r="K69" s="163">
        <f>VLOOKUP(B69,Single!$C$6:$N$95,10,0)</f>
        <v>0</v>
      </c>
      <c r="L69" s="163">
        <f>VLOOKUP(B69,Single!$C$6:$N$95,11,0)</f>
        <v>48</v>
      </c>
      <c r="M69" s="165">
        <f>SUM(E69:L71)</f>
        <v>2883</v>
      </c>
      <c r="N69" s="174">
        <f>AVERAGE(E69:J71)</f>
        <v>172.1875</v>
      </c>
      <c r="O69">
        <f t="shared" si="0"/>
        <v>186</v>
      </c>
    </row>
    <row r="70" spans="1:15" ht="15.75" customHeight="1">
      <c r="A70" s="606"/>
      <c r="B70" s="170" t="s">
        <v>163</v>
      </c>
      <c r="C70" s="182"/>
      <c r="D70" s="251">
        <f>VLOOKUP(B70,Doubles!$C$6:$N$93,3,0)</f>
        <v>8</v>
      </c>
      <c r="E70" s="95">
        <f>VLOOKUP(B70,Doubles!$C$6:$N$93,4,0)</f>
        <v>133</v>
      </c>
      <c r="F70" s="95">
        <f>VLOOKUP(B70,Doubles!$C$6:$N$93,5,0)</f>
        <v>159</v>
      </c>
      <c r="G70" s="95">
        <f>VLOOKUP(B70,Doubles!$C$6:$N$93,6,0)</f>
        <v>204</v>
      </c>
      <c r="H70" s="95">
        <f>VLOOKUP(B70,Doubles!$C$6:$N$93,7,0)</f>
        <v>171</v>
      </c>
      <c r="I70" s="95">
        <f>VLOOKUP(B70,Doubles!$C$6:$N$93,8,0)</f>
        <v>180</v>
      </c>
      <c r="J70" s="95">
        <f>VLOOKUP(B70,Doubles!$C$6:$N$93,9,0)</f>
        <v>182</v>
      </c>
      <c r="K70" s="95">
        <f>VLOOKUP(B70,Doubles!$C$6:$N$93,10,0)</f>
        <v>0</v>
      </c>
      <c r="L70" s="95">
        <f>VLOOKUP(B70,Doubles!$C$6:$N$93,11,0)</f>
        <v>48</v>
      </c>
      <c r="M70" s="122">
        <f>SUM(E69:L71)</f>
        <v>2883</v>
      </c>
      <c r="N70" s="169">
        <f>AVERAGE(E69:I71)</f>
        <v>172.28571428571428</v>
      </c>
      <c r="O70">
        <f t="shared" si="0"/>
        <v>204</v>
      </c>
    </row>
    <row r="71" spans="1:15" ht="15.75" customHeight="1" thickBot="1">
      <c r="A71" s="607"/>
      <c r="B71" s="178" t="s">
        <v>163</v>
      </c>
      <c r="C71" s="178"/>
      <c r="D71" s="252">
        <f>VLOOKUP(B71,Teams!C9:L92,3,0)</f>
        <v>8</v>
      </c>
      <c r="E71" s="158">
        <f>VLOOKUP(B71,Teams!$C$6:$L$89,4,0)</f>
        <v>195</v>
      </c>
      <c r="F71" s="158">
        <f>VLOOKUP(B71,Teams!$C$6:$L$89,5,0)</f>
        <v>206</v>
      </c>
      <c r="G71" s="158">
        <f>VLOOKUP(B71,Teams!$C$6:$L$89,6,0)</f>
        <v>158</v>
      </c>
      <c r="H71" s="158">
        <f>VLOOKUP(B71,Teams!$C$6:$L$89,7,0)</f>
        <v>183</v>
      </c>
      <c r="I71" s="158"/>
      <c r="J71" s="158"/>
      <c r="K71" s="158">
        <f>VLOOKUP(B71,Teams!$C$6:$L$89,8,0)</f>
        <v>0</v>
      </c>
      <c r="L71" s="158">
        <f>VLOOKUP(B71,Teams!$C$6:$L$89,9,0)</f>
        <v>32</v>
      </c>
      <c r="M71" s="172">
        <f>SUM(E69:L71)</f>
        <v>2883</v>
      </c>
      <c r="N71" s="161">
        <f>AVERAGE(E69:J71)</f>
        <v>172.1875</v>
      </c>
      <c r="O71">
        <f aca="true" t="shared" si="1" ref="O71:O134">MAX(E71:J71)</f>
        <v>206</v>
      </c>
    </row>
    <row r="72" spans="1:15" ht="15.75" customHeight="1" thickTop="1">
      <c r="A72" s="608" t="s">
        <v>36</v>
      </c>
      <c r="B72" s="193" t="s">
        <v>160</v>
      </c>
      <c r="C72" s="181" t="str">
        <f>VLOOKUP(B72,Single!$C$6:$N$95,2,0)</f>
        <v>HUN</v>
      </c>
      <c r="D72" s="163">
        <f>VLOOKUP(B72,Single!$C$6:$N$95,3,0)</f>
        <v>6</v>
      </c>
      <c r="E72" s="163">
        <f>VLOOKUP(B72,Single!$C$6:$N$95,4,0)</f>
        <v>190</v>
      </c>
      <c r="F72" s="163">
        <f>VLOOKUP(B72,Single!$C$6:$N$95,5,0)</f>
        <v>157</v>
      </c>
      <c r="G72" s="163">
        <f>VLOOKUP(B72,Single!$C$6:$N$95,6,0)</f>
        <v>161</v>
      </c>
      <c r="H72" s="163">
        <f>VLOOKUP(B72,Single!$C$6:$N$95,7,0)</f>
        <v>159</v>
      </c>
      <c r="I72" s="163">
        <f>VLOOKUP(B72,Single!$C$6:$N$95,8,0)</f>
        <v>159</v>
      </c>
      <c r="J72" s="163">
        <f>VLOOKUP(B72,Single!$C$6:$N$95,9,0)</f>
        <v>177</v>
      </c>
      <c r="K72" s="163">
        <f>VLOOKUP(B72,Single!$C$6:$N$95,10,0)</f>
        <v>0</v>
      </c>
      <c r="L72" s="163">
        <f>VLOOKUP(B72,Single!$C$6:$N$95,11,0)</f>
        <v>36</v>
      </c>
      <c r="M72" s="165">
        <f>SUM(E72:L74)</f>
        <v>2881</v>
      </c>
      <c r="N72" s="174">
        <f>AVERAGE(E72:J74)</f>
        <v>174.0625</v>
      </c>
      <c r="O72">
        <f t="shared" si="1"/>
        <v>190</v>
      </c>
    </row>
    <row r="73" spans="1:15" ht="15.75" customHeight="1">
      <c r="A73" s="606"/>
      <c r="B73" s="194" t="s">
        <v>160</v>
      </c>
      <c r="C73" s="182"/>
      <c r="D73" s="251">
        <f>VLOOKUP(B73,Doubles!$C$6:$N$93,3,0)</f>
        <v>6</v>
      </c>
      <c r="E73" s="95">
        <f>VLOOKUP(B73,Doubles!$C$6:$N$93,4,0)</f>
        <v>186</v>
      </c>
      <c r="F73" s="95">
        <f>VLOOKUP(B73,Doubles!$C$6:$N$93,5,0)</f>
        <v>153</v>
      </c>
      <c r="G73" s="95">
        <f>VLOOKUP(B73,Doubles!$C$6:$N$93,6,0)</f>
        <v>155</v>
      </c>
      <c r="H73" s="95">
        <f>VLOOKUP(B73,Doubles!$C$6:$N$93,7,0)</f>
        <v>219</v>
      </c>
      <c r="I73" s="95">
        <f>VLOOKUP(B73,Doubles!$C$6:$N$93,8,0)</f>
        <v>188</v>
      </c>
      <c r="J73" s="95">
        <f>VLOOKUP(B73,Doubles!$C$6:$N$93,9,0)</f>
        <v>170</v>
      </c>
      <c r="K73" s="95">
        <f>VLOOKUP(B73,Doubles!$C$6:$N$93,10,0)</f>
        <v>0</v>
      </c>
      <c r="L73" s="95">
        <f>VLOOKUP(B73,Doubles!$C$6:$N$93,11,0)</f>
        <v>36</v>
      </c>
      <c r="M73" s="122">
        <f>SUM(E72:L74)</f>
        <v>2881</v>
      </c>
      <c r="N73" s="169">
        <f>AVERAGE(E72:J74)</f>
        <v>174.0625</v>
      </c>
      <c r="O73">
        <f t="shared" si="1"/>
        <v>219</v>
      </c>
    </row>
    <row r="74" spans="1:15" ht="15.75" customHeight="1" thickBot="1">
      <c r="A74" s="607"/>
      <c r="B74" s="188" t="s">
        <v>160</v>
      </c>
      <c r="C74" s="178"/>
      <c r="D74" s="252" t="e">
        <f>VLOOKUP(B74,Teams!C81:L164,3,0)</f>
        <v>#N/A</v>
      </c>
      <c r="E74" s="158">
        <f>VLOOKUP(B74,Teams!$C$6:$L$89,4,0)</f>
        <v>167</v>
      </c>
      <c r="F74" s="158">
        <f>VLOOKUP(B74,Teams!$C$6:$L$89,5,0)</f>
        <v>220</v>
      </c>
      <c r="G74" s="158">
        <f>VLOOKUP(B74,Teams!$C$6:$L$89,6,0)</f>
        <v>157</v>
      </c>
      <c r="H74" s="158">
        <f>VLOOKUP(B74,Teams!$C$6:$L$89,7,0)</f>
        <v>167</v>
      </c>
      <c r="I74" s="158"/>
      <c r="J74" s="158"/>
      <c r="K74" s="158">
        <f>VLOOKUP(B74,Teams!$C$6:$L$89,8,0)</f>
        <v>0</v>
      </c>
      <c r="L74" s="158">
        <f>VLOOKUP(B74,Teams!$C$6:$L$89,9,0)</f>
        <v>24</v>
      </c>
      <c r="M74" s="172">
        <f>SUM(E72:L74)</f>
        <v>2881</v>
      </c>
      <c r="N74" s="161">
        <f>AVERAGE(E72:J74)</f>
        <v>174.0625</v>
      </c>
      <c r="O74">
        <f t="shared" si="1"/>
        <v>220</v>
      </c>
    </row>
    <row r="75" spans="1:15" ht="15.75" customHeight="1" thickTop="1">
      <c r="A75" s="608" t="s">
        <v>37</v>
      </c>
      <c r="B75" s="419" t="s">
        <v>154</v>
      </c>
      <c r="C75" s="185" t="str">
        <f>VLOOKUP(B75,Single!$C$6:$N$95,2,0)</f>
        <v>HUN</v>
      </c>
      <c r="D75" s="173">
        <f>VLOOKUP(B75,Single!$C$6:$N$95,3,0)</f>
        <v>3</v>
      </c>
      <c r="E75" s="173">
        <f>VLOOKUP(B75,Single!$C$6:$N$95,4,0)</f>
        <v>182</v>
      </c>
      <c r="F75" s="173">
        <f>VLOOKUP(B75,Single!$C$6:$N$95,5,0)</f>
        <v>158</v>
      </c>
      <c r="G75" s="173">
        <f>VLOOKUP(B75,Single!$C$6:$N$95,6,0)</f>
        <v>158</v>
      </c>
      <c r="H75" s="173">
        <f>VLOOKUP(B75,Single!$C$6:$N$95,7,0)</f>
        <v>192</v>
      </c>
      <c r="I75" s="173">
        <f>VLOOKUP(B75,Single!$C$6:$N$95,8,0)</f>
        <v>195</v>
      </c>
      <c r="J75" s="173">
        <f>VLOOKUP(B75,Single!$C$6:$N$95,9,0)</f>
        <v>177</v>
      </c>
      <c r="K75" s="173">
        <f>VLOOKUP(B75,Single!$C$6:$N$95,10,0)</f>
        <v>0</v>
      </c>
      <c r="L75" s="173">
        <f>VLOOKUP(B75,Single!$C$6:$N$95,11,0)</f>
        <v>18</v>
      </c>
      <c r="M75" s="165">
        <f>SUM(E75:L77)</f>
        <v>2871</v>
      </c>
      <c r="N75" s="174">
        <f>AVERAGE(E75:J77)</f>
        <v>176.4375</v>
      </c>
      <c r="O75">
        <f t="shared" si="1"/>
        <v>195</v>
      </c>
    </row>
    <row r="76" spans="1:15" ht="15.75" customHeight="1">
      <c r="A76" s="606"/>
      <c r="B76" s="175" t="s">
        <v>154</v>
      </c>
      <c r="C76" s="192"/>
      <c r="D76" s="251">
        <f>VLOOKUP(B76,Doubles!$C$6:$N$93,3,0)</f>
        <v>3</v>
      </c>
      <c r="E76" s="95">
        <f>VLOOKUP(B76,Doubles!$C$6:$N$93,4,0)</f>
        <v>168</v>
      </c>
      <c r="F76" s="95">
        <f>VLOOKUP(B76,Doubles!$C$6:$N$93,5,0)</f>
        <v>188</v>
      </c>
      <c r="G76" s="95">
        <f>VLOOKUP(B76,Doubles!$C$6:$N$93,6,0)</f>
        <v>190</v>
      </c>
      <c r="H76" s="95">
        <f>VLOOKUP(B76,Doubles!$C$6:$N$93,7,0)</f>
        <v>151</v>
      </c>
      <c r="I76" s="95">
        <f>VLOOKUP(B76,Doubles!$C$6:$N$93,8,0)</f>
        <v>175</v>
      </c>
      <c r="J76" s="95">
        <f>VLOOKUP(B76,Doubles!$C$6:$N$93,9,0)</f>
        <v>170</v>
      </c>
      <c r="K76" s="95">
        <f>VLOOKUP(B76,Doubles!$C$6:$N$93,10,0)</f>
        <v>0</v>
      </c>
      <c r="L76" s="95">
        <f>VLOOKUP(B76,Doubles!$C$6:$N$93,11,0)</f>
        <v>18</v>
      </c>
      <c r="M76" s="122">
        <f>SUM(E75:L77)</f>
        <v>2871</v>
      </c>
      <c r="N76" s="169">
        <f>AVERAGE(E75:J77)</f>
        <v>176.4375</v>
      </c>
      <c r="O76">
        <f t="shared" si="1"/>
        <v>190</v>
      </c>
    </row>
    <row r="77" spans="1:15" ht="15.75" customHeight="1" thickBot="1">
      <c r="A77" s="607"/>
      <c r="B77" s="178" t="s">
        <v>154</v>
      </c>
      <c r="C77" s="178"/>
      <c r="D77" s="252">
        <f>VLOOKUP(B77,Teams!C6:L89,3,0)</f>
        <v>3</v>
      </c>
      <c r="E77" s="158">
        <f>VLOOKUP(B77,Teams!$C$6:$L$89,4,0)</f>
        <v>167</v>
      </c>
      <c r="F77" s="158">
        <f>VLOOKUP(B77,Teams!$C$6:$L$89,5,0)</f>
        <v>199</v>
      </c>
      <c r="G77" s="158">
        <f>VLOOKUP(B77,Teams!$C$6:$L$89,6,0)</f>
        <v>181</v>
      </c>
      <c r="H77" s="158">
        <f>VLOOKUP(B77,Teams!$C$6:$L$89,7,0)</f>
        <v>172</v>
      </c>
      <c r="I77" s="179"/>
      <c r="J77" s="179"/>
      <c r="K77" s="158">
        <f>VLOOKUP(B77,Teams!$C$6:$L$89,8,0)</f>
        <v>0</v>
      </c>
      <c r="L77" s="158">
        <f>VLOOKUP(B77,Teams!$C$6:$L$89,9,0)</f>
        <v>12</v>
      </c>
      <c r="M77" s="172">
        <f>SUM(E75:L77)</f>
        <v>2871</v>
      </c>
      <c r="N77" s="161">
        <f>AVERAGE(E75:J77)</f>
        <v>176.4375</v>
      </c>
      <c r="O77">
        <f t="shared" si="1"/>
        <v>199</v>
      </c>
    </row>
    <row r="78" spans="1:15" ht="15.75" customHeight="1" thickTop="1">
      <c r="A78" s="608" t="s">
        <v>38</v>
      </c>
      <c r="B78" s="193" t="s">
        <v>109</v>
      </c>
      <c r="C78" s="162" t="str">
        <f>VLOOKUP(B78,Single!$C$6:$N$95,2,0)</f>
        <v>HUN</v>
      </c>
      <c r="D78" s="163">
        <f>VLOOKUP(B78,Single!$C$6:$N$95,3,0)</f>
        <v>4</v>
      </c>
      <c r="E78" s="163">
        <f>VLOOKUP(B78,Single!$C$6:$N$95,4,0)</f>
        <v>146</v>
      </c>
      <c r="F78" s="163">
        <f>VLOOKUP(B78,Single!$C$6:$N$95,5,0)</f>
        <v>127</v>
      </c>
      <c r="G78" s="163">
        <f>VLOOKUP(B78,Single!$C$6:$N$95,6,0)</f>
        <v>147</v>
      </c>
      <c r="H78" s="163">
        <f>VLOOKUP(B78,Single!$C$6:$N$95,7,0)</f>
        <v>113</v>
      </c>
      <c r="I78" s="163">
        <f>VLOOKUP(B78,Single!$C$6:$N$95,8,0)</f>
        <v>184</v>
      </c>
      <c r="J78" s="163">
        <f>VLOOKUP(B78,Single!$C$6:$N$95,9,0)</f>
        <v>193</v>
      </c>
      <c r="K78" s="163">
        <f>VLOOKUP(B78,Single!$C$6:$N$95,10,0)</f>
        <v>0</v>
      </c>
      <c r="L78" s="163">
        <f>VLOOKUP(B78,Single!$C$6:$N$95,11,0)</f>
        <v>24</v>
      </c>
      <c r="M78" s="165">
        <f>SUM(E78:L80)</f>
        <v>2849</v>
      </c>
      <c r="N78" s="174">
        <f>AVERAGE(E78:J80)</f>
        <v>174.0625</v>
      </c>
      <c r="O78">
        <f t="shared" si="1"/>
        <v>193</v>
      </c>
    </row>
    <row r="79" spans="1:15" ht="15.75" customHeight="1">
      <c r="A79" s="606"/>
      <c r="B79" s="170" t="s">
        <v>109</v>
      </c>
      <c r="C79" s="182"/>
      <c r="D79" s="95">
        <f>VLOOKUP(B79,Doubles!$C$6:$N$93,3,0)</f>
        <v>4</v>
      </c>
      <c r="E79" s="95">
        <f>VLOOKUP(B79,Doubles!$C$6:$N$93,4,0)</f>
        <v>169</v>
      </c>
      <c r="F79" s="95">
        <f>VLOOKUP(B79,Doubles!$C$6:$N$93,5,0)</f>
        <v>194</v>
      </c>
      <c r="G79" s="95">
        <f>VLOOKUP(B79,Doubles!$C$6:$N$93,6,0)</f>
        <v>198</v>
      </c>
      <c r="H79" s="95">
        <f>VLOOKUP(B79,Doubles!$C$6:$N$93,7,0)</f>
        <v>187</v>
      </c>
      <c r="I79" s="95">
        <f>VLOOKUP(B79,Doubles!$C$6:$N$93,8,0)</f>
        <v>172</v>
      </c>
      <c r="J79" s="95">
        <f>VLOOKUP(B79,Doubles!$C$6:$N$93,9,0)</f>
        <v>174</v>
      </c>
      <c r="K79" s="95">
        <f>VLOOKUP(B79,Doubles!$C$6:$N$93,10,0)</f>
        <v>0</v>
      </c>
      <c r="L79" s="95">
        <f>VLOOKUP(B79,Doubles!$C$6:$N$93,11,0)</f>
        <v>24</v>
      </c>
      <c r="M79" s="122">
        <f>SUM(E78:L80)</f>
        <v>2849</v>
      </c>
      <c r="N79" s="169">
        <f>AVERAGE(E78:J80)</f>
        <v>174.0625</v>
      </c>
      <c r="O79">
        <f t="shared" si="1"/>
        <v>198</v>
      </c>
    </row>
    <row r="80" spans="1:15" ht="15.75" customHeight="1" thickBot="1">
      <c r="A80" s="607"/>
      <c r="B80" s="178" t="s">
        <v>109</v>
      </c>
      <c r="C80" s="178"/>
      <c r="D80" s="252" t="e">
        <f>VLOOKUP(B80,Teams!C144:L227,3,0)</f>
        <v>#N/A</v>
      </c>
      <c r="E80" s="158">
        <f>VLOOKUP(B80,Teams!$C$6:$L$89,4,0)</f>
        <v>181</v>
      </c>
      <c r="F80" s="158">
        <f>VLOOKUP(B80,Teams!$C$6:$L$89,5,0)</f>
        <v>225</v>
      </c>
      <c r="G80" s="158">
        <f>VLOOKUP(B80,Teams!$C$6:$L$89,6,0)</f>
        <v>191</v>
      </c>
      <c r="H80" s="158">
        <f>VLOOKUP(B80,Teams!$C$6:$L$89,7,0)</f>
        <v>184</v>
      </c>
      <c r="I80" s="158"/>
      <c r="J80" s="158"/>
      <c r="K80" s="158">
        <f>VLOOKUP(B80,Teams!$C$6:$L$89,8,0)</f>
        <v>0</v>
      </c>
      <c r="L80" s="158">
        <f>VLOOKUP(B80,Teams!$C$6:$L$89,9,0)</f>
        <v>16</v>
      </c>
      <c r="M80" s="172">
        <f>SUM(E78:L80)</f>
        <v>2849</v>
      </c>
      <c r="N80" s="161">
        <f>AVERAGE(E78:J80)</f>
        <v>174.0625</v>
      </c>
      <c r="O80">
        <f t="shared" si="1"/>
        <v>225</v>
      </c>
    </row>
    <row r="81" spans="1:16" ht="15.75" customHeight="1" thickTop="1">
      <c r="A81" s="606" t="s">
        <v>39</v>
      </c>
      <c r="B81" s="190" t="s">
        <v>235</v>
      </c>
      <c r="C81" s="185" t="str">
        <f>VLOOKUP(B81,Single!$C$6:$N$95,2,0)</f>
        <v>HUN</v>
      </c>
      <c r="D81" s="173">
        <f>VLOOKUP(B81,Single!$C$6:$N$95,3,0)</f>
        <v>0</v>
      </c>
      <c r="E81" s="173">
        <f>VLOOKUP(B81,Single!$C$6:$N$95,4,0)</f>
        <v>178</v>
      </c>
      <c r="F81" s="173">
        <f>VLOOKUP(B81,Single!$C$6:$N$95,5,0)</f>
        <v>122</v>
      </c>
      <c r="G81" s="173">
        <f>VLOOKUP(B81,Single!$C$6:$N$95,6,0)</f>
        <v>202</v>
      </c>
      <c r="H81" s="173">
        <f>VLOOKUP(B81,Single!$C$6:$N$95,7,0)</f>
        <v>191</v>
      </c>
      <c r="I81" s="173">
        <f>VLOOKUP(B81,Single!$C$6:$N$95,8,0)</f>
        <v>170</v>
      </c>
      <c r="J81" s="173">
        <f>VLOOKUP(B81,Single!$C$6:$N$95,9,0)</f>
        <v>192</v>
      </c>
      <c r="K81" s="173">
        <f>VLOOKUP(B81,Single!$C$6:$N$95,10,0)</f>
        <v>48</v>
      </c>
      <c r="L81" s="173">
        <f>VLOOKUP(B81,Single!$C$6:$N$95,11,0)</f>
        <v>0</v>
      </c>
      <c r="M81" s="132">
        <f>SUM(E81:L83)</f>
        <v>2835</v>
      </c>
      <c r="N81" s="196">
        <f>AVERAGE(E81:J83)</f>
        <v>169.1875</v>
      </c>
      <c r="O81">
        <f t="shared" si="1"/>
        <v>202</v>
      </c>
      <c r="P81">
        <f>MAX(E81:J81)</f>
        <v>202</v>
      </c>
    </row>
    <row r="82" spans="1:16" ht="15.75" customHeight="1">
      <c r="A82" s="606"/>
      <c r="B82" s="194" t="s">
        <v>235</v>
      </c>
      <c r="C82" s="176"/>
      <c r="D82" s="253">
        <f>VLOOKUP(B82,Doubles!$C$6:$N$93,3,0)</f>
        <v>0</v>
      </c>
      <c r="E82" s="95">
        <f>VLOOKUP(B82,Doubles!$C$6:$N$93,4,0)</f>
        <v>160</v>
      </c>
      <c r="F82" s="95">
        <f>VLOOKUP(B82,Doubles!$C$6:$N$93,5,0)</f>
        <v>180</v>
      </c>
      <c r="G82" s="95">
        <f>VLOOKUP(B82,Doubles!$C$6:$N$93,6,0)</f>
        <v>176</v>
      </c>
      <c r="H82" s="95">
        <f>VLOOKUP(B82,Doubles!$C$6:$N$93,7,0)</f>
        <v>168</v>
      </c>
      <c r="I82" s="95">
        <f>VLOOKUP(B82,Doubles!$C$6:$N$93,8,0)</f>
        <v>127</v>
      </c>
      <c r="J82" s="95">
        <f>VLOOKUP(B82,Doubles!$C$6:$N$93,9,0)</f>
        <v>163</v>
      </c>
      <c r="K82" s="95">
        <f>VLOOKUP(B82,Doubles!$C$6:$N$93,10,0)</f>
        <v>48</v>
      </c>
      <c r="L82" s="187">
        <f>VLOOKUP(B82,Doubles!$C$6:$N$93,11,0)</f>
        <v>0</v>
      </c>
      <c r="M82" s="122">
        <f>SUM(E81:L83)</f>
        <v>2835</v>
      </c>
      <c r="N82" s="197">
        <f>AVERAGE(E81:J83)</f>
        <v>169.1875</v>
      </c>
      <c r="O82">
        <f t="shared" si="1"/>
        <v>180</v>
      </c>
      <c r="P82">
        <f>MAX(E82:J82)</f>
        <v>180</v>
      </c>
    </row>
    <row r="83" spans="1:16" ht="15.75" customHeight="1" thickBot="1">
      <c r="A83" s="607"/>
      <c r="B83" s="178" t="s">
        <v>235</v>
      </c>
      <c r="C83" s="178"/>
      <c r="D83" s="252" t="e">
        <f>VLOOKUP(B83,Teams!C66:L149,3,0)</f>
        <v>#N/A</v>
      </c>
      <c r="E83" s="158">
        <f>VLOOKUP(B83,Teams!$C$6:$L$89,4,0)</f>
        <v>178</v>
      </c>
      <c r="F83" s="158">
        <f>VLOOKUP(B83,Teams!$C$6:$L$89,5,0)</f>
        <v>178</v>
      </c>
      <c r="G83" s="158">
        <f>VLOOKUP(B83,Teams!$C$6:$L$89,6,0)</f>
        <v>180</v>
      </c>
      <c r="H83" s="158">
        <f>VLOOKUP(B83,Teams!$C$6:$L$89,7,0)</f>
        <v>142</v>
      </c>
      <c r="I83" s="179"/>
      <c r="J83" s="179"/>
      <c r="K83" s="158">
        <f>VLOOKUP(B83,Teams!$C$6:$L$89,8,0)</f>
        <v>32</v>
      </c>
      <c r="L83" s="158">
        <f>VLOOKUP(B83,Teams!$C$6:$L$89,9,0)</f>
        <v>0</v>
      </c>
      <c r="M83" s="172">
        <f>SUM(E81:L83)</f>
        <v>2835</v>
      </c>
      <c r="N83" s="198">
        <f>AVERAGE(E81:J83)</f>
        <v>169.1875</v>
      </c>
      <c r="O83">
        <f t="shared" si="1"/>
        <v>180</v>
      </c>
      <c r="P83">
        <f>MAX(E83:J83)</f>
        <v>180</v>
      </c>
    </row>
    <row r="84" spans="1:15" ht="15.75" customHeight="1" thickTop="1">
      <c r="A84" s="605" t="s">
        <v>40</v>
      </c>
      <c r="B84" s="111" t="s">
        <v>113</v>
      </c>
      <c r="C84" s="272" t="str">
        <f>VLOOKUP(B84,Single!$C$6:$N$95,2,0)</f>
        <v>HUN</v>
      </c>
      <c r="D84" s="257">
        <f>VLOOKUP(B84,Single!$C$6:$N$95,3,0)</f>
        <v>2</v>
      </c>
      <c r="E84" s="173">
        <f>VLOOKUP(B84,Single!$C$6:$N$95,4,0)</f>
        <v>212</v>
      </c>
      <c r="F84" s="173">
        <f>VLOOKUP(B84,Single!$C$6:$N$95,5,0)</f>
        <v>157</v>
      </c>
      <c r="G84" s="173">
        <f>VLOOKUP(B84,Single!$C$6:$N$95,6,0)</f>
        <v>155</v>
      </c>
      <c r="H84" s="173">
        <f>VLOOKUP(B84,Single!$C$6:$N$95,7,0)</f>
        <v>181</v>
      </c>
      <c r="I84" s="173">
        <f>VLOOKUP(B84,Single!$C$6:$N$95,8,0)</f>
        <v>190</v>
      </c>
      <c r="J84" s="173">
        <f>VLOOKUP(B84,Single!$C$6:$N$95,9,0)</f>
        <v>190</v>
      </c>
      <c r="K84" s="173">
        <f>VLOOKUP(B84,Single!$C$6:$N$95,10,0)</f>
        <v>0</v>
      </c>
      <c r="L84" s="173">
        <f>VLOOKUP(B84,Single!$C$6:$N$95,11,0)</f>
        <v>12</v>
      </c>
      <c r="M84" s="119">
        <f>SUM(E84:L86)</f>
        <v>2828</v>
      </c>
      <c r="N84" s="199">
        <f>AVERAGE(E84:J86)</f>
        <v>174.75</v>
      </c>
      <c r="O84">
        <f t="shared" si="1"/>
        <v>212</v>
      </c>
    </row>
    <row r="85" spans="1:15" ht="15.75" customHeight="1">
      <c r="A85" s="606"/>
      <c r="B85" s="182" t="s">
        <v>113</v>
      </c>
      <c r="C85" s="176"/>
      <c r="D85" s="253">
        <f>VLOOKUP(B85,Doubles!$C$6:$N$93,3,0)</f>
        <v>2</v>
      </c>
      <c r="E85" s="95">
        <f>VLOOKUP(B85,Doubles!$C$6:$N$93,4,0)</f>
        <v>174</v>
      </c>
      <c r="F85" s="95">
        <f>VLOOKUP(B85,Doubles!$C$6:$N$93,5,0)</f>
        <v>148</v>
      </c>
      <c r="G85" s="95">
        <f>VLOOKUP(B85,Doubles!$C$6:$N$93,6,0)</f>
        <v>186</v>
      </c>
      <c r="H85" s="95">
        <f>VLOOKUP(B85,Doubles!$C$6:$N$93,7,0)</f>
        <v>208</v>
      </c>
      <c r="I85" s="95">
        <f>VLOOKUP(B85,Doubles!$C$6:$N$93,8,0)</f>
        <v>157</v>
      </c>
      <c r="J85" s="95">
        <f>VLOOKUP(B85,Doubles!$C$6:$N$93,9,0)</f>
        <v>207</v>
      </c>
      <c r="K85" s="95">
        <f>VLOOKUP(B85,Doubles!$C$6:$N$93,10,0)</f>
        <v>0</v>
      </c>
      <c r="L85" s="187">
        <f>VLOOKUP(B85,Doubles!$C$6:$N$93,11,0)</f>
        <v>12</v>
      </c>
      <c r="M85" s="122">
        <f>SUM(E84:L86)</f>
        <v>2828</v>
      </c>
      <c r="N85" s="197">
        <f>AVERAGE(E84:J86)</f>
        <v>174.75</v>
      </c>
      <c r="O85">
        <f t="shared" si="1"/>
        <v>208</v>
      </c>
    </row>
    <row r="86" spans="1:15" ht="15.75" customHeight="1" thickBot="1">
      <c r="A86" s="607"/>
      <c r="B86" s="178" t="s">
        <v>113</v>
      </c>
      <c r="C86" s="178"/>
      <c r="D86" s="252">
        <f>VLOOKUP(B86,Teams!C33:L116,3,0)</f>
        <v>2</v>
      </c>
      <c r="E86" s="158">
        <f>VLOOKUP(B86,Teams!$C$6:$L$89,4,0)</f>
        <v>163</v>
      </c>
      <c r="F86" s="158">
        <f>VLOOKUP(B86,Teams!$C$6:$L$89,5,0)</f>
        <v>148</v>
      </c>
      <c r="G86" s="158">
        <f>VLOOKUP(B86,Teams!$C$6:$L$89,6,0)</f>
        <v>157</v>
      </c>
      <c r="H86" s="158">
        <f>VLOOKUP(B86,Teams!$C$6:$L$89,7,0)</f>
        <v>163</v>
      </c>
      <c r="I86" s="179"/>
      <c r="J86" s="179"/>
      <c r="K86" s="158">
        <f>VLOOKUP(B86,Teams!$C$6:$L$89,8,0)</f>
        <v>0</v>
      </c>
      <c r="L86" s="158">
        <f>VLOOKUP(B86,Teams!$C$6:$L$89,9,0)</f>
        <v>8</v>
      </c>
      <c r="M86" s="172">
        <f>SUM(E84:L86)</f>
        <v>2828</v>
      </c>
      <c r="N86" s="198">
        <f>AVERAGE(E84:J86)</f>
        <v>174.75</v>
      </c>
      <c r="O86">
        <f t="shared" si="1"/>
        <v>163</v>
      </c>
    </row>
    <row r="87" spans="1:15" ht="15.75" customHeight="1" thickTop="1">
      <c r="A87" s="608" t="s">
        <v>41</v>
      </c>
      <c r="B87" s="190" t="s">
        <v>161</v>
      </c>
      <c r="C87" s="185" t="str">
        <f>VLOOKUP(B87,Single!$C$6:$N$95,2,0)</f>
        <v>HUN</v>
      </c>
      <c r="D87" s="173">
        <f>VLOOKUP(B87,Single!$C$6:$N$95,3,0)</f>
        <v>3</v>
      </c>
      <c r="E87" s="173">
        <f>VLOOKUP(B87,Single!$C$6:$N$95,4,0)</f>
        <v>168</v>
      </c>
      <c r="F87" s="173">
        <f>VLOOKUP(B87,Single!$C$6:$N$95,5,0)</f>
        <v>203</v>
      </c>
      <c r="G87" s="173">
        <f>VLOOKUP(B87,Single!$C$6:$N$95,6,0)</f>
        <v>152</v>
      </c>
      <c r="H87" s="173">
        <f>VLOOKUP(B87,Single!$C$6:$N$95,7,0)</f>
        <v>161</v>
      </c>
      <c r="I87" s="173">
        <f>VLOOKUP(B87,Single!$C$6:$N$95,8,0)</f>
        <v>178</v>
      </c>
      <c r="J87" s="173">
        <f>VLOOKUP(B87,Single!$C$6:$N$95,9,0)</f>
        <v>197</v>
      </c>
      <c r="K87" s="173">
        <f>VLOOKUP(B87,Single!$C$6:$N$95,10,0)</f>
        <v>0</v>
      </c>
      <c r="L87" s="173">
        <f>VLOOKUP(B87,Single!$C$6:$N$95,11,0)</f>
        <v>18</v>
      </c>
      <c r="M87" s="165">
        <f>SUM(E87:L89)</f>
        <v>2795</v>
      </c>
      <c r="N87" s="200">
        <f>AVERAGE(E87:J89)</f>
        <v>171.6875</v>
      </c>
      <c r="O87">
        <f t="shared" si="1"/>
        <v>203</v>
      </c>
    </row>
    <row r="88" spans="1:15" ht="15.75" customHeight="1">
      <c r="A88" s="606"/>
      <c r="B88" s="175" t="s">
        <v>161</v>
      </c>
      <c r="C88" s="176"/>
      <c r="D88" s="253">
        <f>VLOOKUP(B88,Doubles!$C$6:$N$93,3,0)</f>
        <v>3</v>
      </c>
      <c r="E88" s="95">
        <f>VLOOKUP(B88,Doubles!$C$6:$N$93,4,0)</f>
        <v>167</v>
      </c>
      <c r="F88" s="95">
        <f>VLOOKUP(B88,Doubles!$C$6:$N$93,5,0)</f>
        <v>145</v>
      </c>
      <c r="G88" s="95">
        <f>VLOOKUP(B88,Doubles!$C$6:$N$93,6,0)</f>
        <v>163</v>
      </c>
      <c r="H88" s="95">
        <f>VLOOKUP(B88,Doubles!$C$6:$N$93,7,0)</f>
        <v>154</v>
      </c>
      <c r="I88" s="95">
        <f>VLOOKUP(B88,Doubles!$C$6:$N$93,8,0)</f>
        <v>150</v>
      </c>
      <c r="J88" s="95">
        <f>VLOOKUP(B88,Doubles!$C$6:$N$93,9,0)</f>
        <v>200</v>
      </c>
      <c r="K88" s="95">
        <f>VLOOKUP(B88,Doubles!$C$6:$N$93,10,0)</f>
        <v>0</v>
      </c>
      <c r="L88" s="95">
        <f>VLOOKUP(B88,Doubles!$C$6:$N$93,11,0)</f>
        <v>18</v>
      </c>
      <c r="M88" s="122">
        <f>SUM(E87:L89)</f>
        <v>2795</v>
      </c>
      <c r="N88" s="197">
        <f>AVERAGE(E87:J89)</f>
        <v>171.6875</v>
      </c>
      <c r="O88">
        <f t="shared" si="1"/>
        <v>200</v>
      </c>
    </row>
    <row r="89" spans="1:15" ht="15.75" customHeight="1" thickBot="1">
      <c r="A89" s="609"/>
      <c r="B89" s="189" t="s">
        <v>161</v>
      </c>
      <c r="C89" s="178"/>
      <c r="D89" s="252" t="e">
        <f>VLOOKUP(B89,Teams!C111:L194,3,0)</f>
        <v>#N/A</v>
      </c>
      <c r="E89" s="158">
        <f>VLOOKUP(B89,Teams!$C$6:$L$89,4,0)</f>
        <v>205</v>
      </c>
      <c r="F89" s="158">
        <f>VLOOKUP(B89,Teams!$C$6:$L$89,5,0)</f>
        <v>133</v>
      </c>
      <c r="G89" s="158">
        <f>VLOOKUP(B89,Teams!$C$6:$L$89,6,0)</f>
        <v>201</v>
      </c>
      <c r="H89" s="158">
        <f>VLOOKUP(B89,Teams!$C$6:$L$89,7,0)</f>
        <v>170</v>
      </c>
      <c r="I89" s="179"/>
      <c r="J89" s="179"/>
      <c r="K89" s="158">
        <f>VLOOKUP(B89,Teams!$C$6:$L$89,8,0)</f>
        <v>0</v>
      </c>
      <c r="L89" s="158">
        <f>VLOOKUP(B89,Teams!$C$6:$L$89,9,0)</f>
        <v>12</v>
      </c>
      <c r="M89" s="201">
        <f>SUM(E87:L89)</f>
        <v>2795</v>
      </c>
      <c r="N89" s="202">
        <f>AVERAGE(E87:J89)</f>
        <v>171.6875</v>
      </c>
      <c r="O89">
        <f t="shared" si="1"/>
        <v>205</v>
      </c>
    </row>
    <row r="90" spans="1:15" ht="15.75" customHeight="1" thickTop="1">
      <c r="A90" s="606" t="s">
        <v>42</v>
      </c>
      <c r="B90" s="319" t="s">
        <v>245</v>
      </c>
      <c r="C90" s="204" t="str">
        <f>VLOOKUP(B90,Single!$C$6:$N$95,2,0)</f>
        <v>SVK</v>
      </c>
      <c r="D90" s="285">
        <f>VLOOKUP(B90,Single!$C$6:$N$95,3,0)</f>
        <v>5</v>
      </c>
      <c r="E90" s="173">
        <f>VLOOKUP(B90,Single!$C$6:$N$95,4,0)</f>
        <v>175</v>
      </c>
      <c r="F90" s="173">
        <f>VLOOKUP(B90,Single!$C$6:$N$95,5,0)</f>
        <v>154</v>
      </c>
      <c r="G90" s="173">
        <f>VLOOKUP(B90,Single!$C$6:$N$95,6,0)</f>
        <v>179</v>
      </c>
      <c r="H90" s="173">
        <f>VLOOKUP(B90,Single!$C$6:$N$95,7,0)</f>
        <v>221</v>
      </c>
      <c r="I90" s="173">
        <f>VLOOKUP(B90,Single!$C$6:$N$95,8,0)</f>
        <v>145</v>
      </c>
      <c r="J90" s="173">
        <f>VLOOKUP(B90,Single!$C$6:$N$95,9,0)</f>
        <v>128</v>
      </c>
      <c r="K90" s="173">
        <f>VLOOKUP(B90,Single!$C$6:$N$95,10,0)</f>
        <v>0</v>
      </c>
      <c r="L90" s="173">
        <f>VLOOKUP(B90,Single!$C$6:$N$95,11,0)</f>
        <v>30</v>
      </c>
      <c r="M90" s="132">
        <f>SUM(E90:L92)</f>
        <v>2785</v>
      </c>
      <c r="N90" s="196">
        <f>AVERAGE(E90:J92)</f>
        <v>169.0625</v>
      </c>
      <c r="O90">
        <f t="shared" si="1"/>
        <v>221</v>
      </c>
    </row>
    <row r="91" spans="1:15" ht="15.75" customHeight="1">
      <c r="A91" s="606"/>
      <c r="B91" s="182" t="s">
        <v>245</v>
      </c>
      <c r="C91" s="176"/>
      <c r="D91" s="253">
        <f>VLOOKUP(B91,Doubles!$C$6:$N$93,3,0)</f>
        <v>5</v>
      </c>
      <c r="E91" s="95">
        <f>VLOOKUP(B91,Doubles!$C$6:$N$93,4,0)</f>
        <v>181</v>
      </c>
      <c r="F91" s="95">
        <f>VLOOKUP(B91,Doubles!$C$6:$N$93,5,0)</f>
        <v>172</v>
      </c>
      <c r="G91" s="95">
        <f>VLOOKUP(B91,Doubles!$C$6:$N$93,6,0)</f>
        <v>144</v>
      </c>
      <c r="H91" s="95">
        <f>VLOOKUP(B91,Doubles!$C$6:$N$93,7,0)</f>
        <v>190</v>
      </c>
      <c r="I91" s="95">
        <f>VLOOKUP(B91,Doubles!$C$6:$N$93,8,0)</f>
        <v>169</v>
      </c>
      <c r="J91" s="95">
        <f>VLOOKUP(B91,Doubles!$C$6:$N$93,9,0)</f>
        <v>190</v>
      </c>
      <c r="K91" s="95">
        <f>VLOOKUP(B91,Doubles!$C$6:$N$93,10,0)</f>
        <v>0</v>
      </c>
      <c r="L91" s="187">
        <f>VLOOKUP(B91,Doubles!$C$6:$N$93,11,0)</f>
        <v>30</v>
      </c>
      <c r="M91" s="122">
        <f>SUM(E90:L92)</f>
        <v>2785</v>
      </c>
      <c r="N91" s="197">
        <f>AVERAGE(E90:J92)</f>
        <v>169.0625</v>
      </c>
      <c r="O91">
        <f t="shared" si="1"/>
        <v>190</v>
      </c>
    </row>
    <row r="92" spans="1:15" ht="15.75" customHeight="1" thickBot="1">
      <c r="A92" s="607"/>
      <c r="B92" s="178" t="s">
        <v>245</v>
      </c>
      <c r="C92" s="178"/>
      <c r="D92" s="252" t="e">
        <f>VLOOKUP(B92,Teams!C129:L212,3,0)</f>
        <v>#N/A</v>
      </c>
      <c r="E92" s="158">
        <f>VLOOKUP(B92,Teams!$C$6:$L$89,4,0)</f>
        <v>211</v>
      </c>
      <c r="F92" s="158">
        <f>VLOOKUP(B92,Teams!$C$6:$L$89,5,0)</f>
        <v>171</v>
      </c>
      <c r="G92" s="158">
        <f>VLOOKUP(B92,Teams!$C$6:$L$89,6,0)</f>
        <v>140</v>
      </c>
      <c r="H92" s="158">
        <f>VLOOKUP(B92,Teams!$C$6:$L$89,7,0)</f>
        <v>135</v>
      </c>
      <c r="I92" s="179"/>
      <c r="J92" s="179"/>
      <c r="K92" s="158"/>
      <c r="L92" s="158">
        <f>VLOOKUP(B92,Teams!$C$6:$L$89,9,0)</f>
        <v>20</v>
      </c>
      <c r="M92" s="172">
        <f>SUM(E90:L92)</f>
        <v>2785</v>
      </c>
      <c r="N92" s="198">
        <f>AVERAGE(E90:J92)</f>
        <v>169.0625</v>
      </c>
      <c r="O92">
        <f t="shared" si="1"/>
        <v>211</v>
      </c>
    </row>
    <row r="93" spans="1:15" ht="15.75" customHeight="1" thickTop="1">
      <c r="A93" s="605" t="s">
        <v>43</v>
      </c>
      <c r="B93" s="193" t="s">
        <v>151</v>
      </c>
      <c r="C93" s="162" t="str">
        <f>VLOOKUP(B93,Single!$C$6:$N$95,2,0)</f>
        <v>HUN</v>
      </c>
      <c r="D93" s="163">
        <f>VLOOKUP(B93,Single!$C$6:$N$95,3,0)</f>
        <v>0</v>
      </c>
      <c r="E93" s="163">
        <f>VLOOKUP(B93,Single!$C$6:$N$95,4,0)</f>
        <v>176</v>
      </c>
      <c r="F93" s="163">
        <f>VLOOKUP(B93,Single!$C$6:$N$95,5,0)</f>
        <v>153</v>
      </c>
      <c r="G93" s="163">
        <f>VLOOKUP(B93,Single!$C$6:$N$95,6,0)</f>
        <v>160</v>
      </c>
      <c r="H93" s="163">
        <f>VLOOKUP(B93,Single!$C$6:$N$95,7,0)</f>
        <v>146</v>
      </c>
      <c r="I93" s="163">
        <f>VLOOKUP(B93,Single!$C$6:$N$95,8,0)</f>
        <v>151</v>
      </c>
      <c r="J93" s="163">
        <f>VLOOKUP(B93,Single!$C$6:$N$95,9,0)</f>
        <v>224</v>
      </c>
      <c r="K93" s="163">
        <f>VLOOKUP(B93,Single!$C$6:$N$95,10,0)</f>
        <v>0</v>
      </c>
      <c r="L93" s="163">
        <f>VLOOKUP(B93,Single!$C$6:$N$95,11,0)</f>
        <v>0</v>
      </c>
      <c r="M93" s="119">
        <f>SUM(E93:L95)</f>
        <v>2781</v>
      </c>
      <c r="N93" s="199">
        <f>AVERAGE(E93:J95)</f>
        <v>173.8125</v>
      </c>
      <c r="O93">
        <f t="shared" si="1"/>
        <v>224</v>
      </c>
    </row>
    <row r="94" spans="1:15" ht="15.75" customHeight="1">
      <c r="A94" s="606"/>
      <c r="B94" s="477" t="s">
        <v>151</v>
      </c>
      <c r="C94" s="182"/>
      <c r="D94" s="251">
        <f>VLOOKUP(B94,Doubles!$C$6:$N$93,3,0)</f>
        <v>0</v>
      </c>
      <c r="E94" s="95">
        <f>VLOOKUP(B94,Doubles!$C$6:$N$93,4,0)</f>
        <v>197</v>
      </c>
      <c r="F94" s="95">
        <f>VLOOKUP(B94,Doubles!$C$6:$N$93,5,0)</f>
        <v>129</v>
      </c>
      <c r="G94" s="95">
        <f>VLOOKUP(B94,Doubles!$C$6:$N$93,6,0)</f>
        <v>204</v>
      </c>
      <c r="H94" s="95">
        <f>VLOOKUP(B94,Doubles!$C$6:$N$93,7,0)</f>
        <v>161</v>
      </c>
      <c r="I94" s="95">
        <f>VLOOKUP(B94,Doubles!$C$6:$N$93,8,0)</f>
        <v>204</v>
      </c>
      <c r="J94" s="95">
        <f>VLOOKUP(B94,Doubles!$C$6:$N$93,9,0)</f>
        <v>193</v>
      </c>
      <c r="K94" s="95">
        <f>VLOOKUP(B94,Doubles!$C$6:$N$93,10,0)</f>
        <v>0</v>
      </c>
      <c r="L94" s="95">
        <f>VLOOKUP(B94,Doubles!$C$6:$N$93,11,0)</f>
        <v>0</v>
      </c>
      <c r="M94" s="122">
        <f>SUM(E93:L95)</f>
        <v>2781</v>
      </c>
      <c r="N94" s="197">
        <f>AVERAGE(E93:J95)</f>
        <v>173.8125</v>
      </c>
      <c r="O94">
        <f t="shared" si="1"/>
        <v>204</v>
      </c>
    </row>
    <row r="95" spans="1:15" ht="15.75" customHeight="1" thickBot="1">
      <c r="A95" s="607"/>
      <c r="B95" s="478" t="s">
        <v>151</v>
      </c>
      <c r="C95" s="178"/>
      <c r="D95" s="252" t="e">
        <f>VLOOKUP(B95,Teams!C159:L242,3,0)</f>
        <v>#N/A</v>
      </c>
      <c r="E95" s="158">
        <f>VLOOKUP(B95,Teams!$C$6:$L$89,4,0)</f>
        <v>161</v>
      </c>
      <c r="F95" s="158">
        <f>VLOOKUP(B95,Teams!$C$6:$L$89,5,0)</f>
        <v>157</v>
      </c>
      <c r="G95" s="158">
        <f>VLOOKUP(B95,Teams!$C$6:$L$89,6,0)</f>
        <v>180</v>
      </c>
      <c r="H95" s="158">
        <f>VLOOKUP(B95,Teams!$C$6:$L$89,7,0)</f>
        <v>185</v>
      </c>
      <c r="I95" s="158"/>
      <c r="J95" s="158"/>
      <c r="K95" s="158">
        <f>VLOOKUP(B95,Teams!$C$6:$L$89,8,0)</f>
        <v>0</v>
      </c>
      <c r="L95" s="158">
        <f>VLOOKUP(B95,Teams!$C$6:$L$89,9,0)</f>
        <v>0</v>
      </c>
      <c r="M95" s="172">
        <f>SUM(E93:L95)</f>
        <v>2781</v>
      </c>
      <c r="N95" s="198">
        <f>AVERAGE(E93:J95)</f>
        <v>173.8125</v>
      </c>
      <c r="O95">
        <f t="shared" si="1"/>
        <v>185</v>
      </c>
    </row>
    <row r="96" spans="1:15" ht="15.75" customHeight="1" thickTop="1">
      <c r="A96" s="605" t="s">
        <v>44</v>
      </c>
      <c r="B96" s="423" t="s">
        <v>233</v>
      </c>
      <c r="C96" s="256" t="str">
        <f>VLOOKUP(B96,Single!$C$6:$N$95,2,0)</f>
        <v>CZE</v>
      </c>
      <c r="D96" s="288">
        <f>VLOOKUP(B96,Single!$C$6:$N$95,3,0)</f>
        <v>8</v>
      </c>
      <c r="E96" s="163">
        <f>VLOOKUP(B96,Single!$C$6:$N$95,4,0)</f>
        <v>174</v>
      </c>
      <c r="F96" s="163">
        <f>VLOOKUP(B96,Single!$C$6:$N$95,5,0)</f>
        <v>142</v>
      </c>
      <c r="G96" s="163">
        <f>VLOOKUP(B96,Single!$C$6:$N$95,6,0)</f>
        <v>192</v>
      </c>
      <c r="H96" s="163">
        <f>VLOOKUP(B96,Single!$C$6:$N$95,7,0)</f>
        <v>145</v>
      </c>
      <c r="I96" s="163">
        <f>VLOOKUP(B96,Single!$C$6:$N$95,8,0)</f>
        <v>186</v>
      </c>
      <c r="J96" s="163">
        <f>VLOOKUP(B96,Single!$C$6:$N$95,9,0)</f>
        <v>192</v>
      </c>
      <c r="K96" s="163">
        <f>VLOOKUP(B96,Single!$C$6:$N$95,10,0)</f>
        <v>0</v>
      </c>
      <c r="L96" s="163">
        <f>VLOOKUP(B96,Single!$C$6:$N$95,11,0)</f>
        <v>48</v>
      </c>
      <c r="M96" s="119">
        <f>SUM(E96:L98)</f>
        <v>2761</v>
      </c>
      <c r="N96" s="199">
        <f>AVERAGE(E96:J98)</f>
        <v>164.5625</v>
      </c>
      <c r="O96">
        <f t="shared" si="1"/>
        <v>192</v>
      </c>
    </row>
    <row r="97" spans="1:15" ht="15.75" customHeight="1">
      <c r="A97" s="606"/>
      <c r="B97" s="182" t="s">
        <v>233</v>
      </c>
      <c r="C97" s="182"/>
      <c r="D97" s="251">
        <f>VLOOKUP(B97,Doubles!$C$6:$N$93,3,0)</f>
        <v>8</v>
      </c>
      <c r="E97" s="95">
        <f>VLOOKUP(B97,Doubles!$C$6:$N$93,4,0)</f>
        <v>165</v>
      </c>
      <c r="F97" s="95">
        <f>VLOOKUP(B97,Doubles!$C$6:$N$93,5,0)</f>
        <v>155</v>
      </c>
      <c r="G97" s="95">
        <f>VLOOKUP(B97,Doubles!$C$6:$N$93,6,0)</f>
        <v>167</v>
      </c>
      <c r="H97" s="95">
        <f>VLOOKUP(B97,Doubles!$C$6:$N$93,7,0)</f>
        <v>135</v>
      </c>
      <c r="I97" s="95">
        <f>VLOOKUP(B97,Doubles!$C$6:$N$93,8,0)</f>
        <v>157</v>
      </c>
      <c r="J97" s="95">
        <f>VLOOKUP(B97,Doubles!$C$6:$N$93,9,0)</f>
        <v>151</v>
      </c>
      <c r="K97" s="95">
        <f>VLOOKUP(B97,Doubles!$C$6:$N$93,10,0)</f>
        <v>0</v>
      </c>
      <c r="L97" s="95">
        <f>VLOOKUP(B97,Doubles!$C$6:$N$93,11,0)</f>
        <v>48</v>
      </c>
      <c r="M97" s="122">
        <f>SUM(E96:L98)</f>
        <v>2761</v>
      </c>
      <c r="N97" s="197">
        <f>AVERAGE(E96:J98)</f>
        <v>164.5625</v>
      </c>
      <c r="O97">
        <f t="shared" si="1"/>
        <v>167</v>
      </c>
    </row>
    <row r="98" spans="1:15" ht="15.75" customHeight="1" thickBot="1">
      <c r="A98" s="607"/>
      <c r="B98" s="178" t="s">
        <v>233</v>
      </c>
      <c r="C98" s="178"/>
      <c r="D98" s="252" t="e">
        <f>VLOOKUP(B98,Teams!C57:L140,3,0)</f>
        <v>#N/A</v>
      </c>
      <c r="E98" s="158">
        <f>VLOOKUP(B98,Teams!$C$6:$L$89,4,0)</f>
        <v>166</v>
      </c>
      <c r="F98" s="158">
        <f>VLOOKUP(B98,Teams!$C$6:$L$89,5,0)</f>
        <v>147</v>
      </c>
      <c r="G98" s="158">
        <f>VLOOKUP(B98,Teams!$C$6:$L$89,6,0)</f>
        <v>188</v>
      </c>
      <c r="H98" s="158">
        <f>VLOOKUP(B98,Teams!$C$6:$L$89,7,0)</f>
        <v>171</v>
      </c>
      <c r="I98" s="158"/>
      <c r="J98" s="158"/>
      <c r="K98" s="158">
        <f>VLOOKUP(B98,Teams!$C$6:$L$89,8,0)</f>
        <v>0</v>
      </c>
      <c r="L98" s="158">
        <f>VLOOKUP(B98,Teams!$C$6:$L$89,9,0)</f>
        <v>32</v>
      </c>
      <c r="M98" s="172">
        <f>SUM(E96:L98)</f>
        <v>2761</v>
      </c>
      <c r="N98" s="198">
        <f>AVERAGE(E96:J98)</f>
        <v>164.5625</v>
      </c>
      <c r="O98">
        <f t="shared" si="1"/>
        <v>188</v>
      </c>
    </row>
    <row r="99" spans="1:15" ht="15.75" customHeight="1" thickTop="1">
      <c r="A99" s="605" t="s">
        <v>45</v>
      </c>
      <c r="B99" s="184" t="s">
        <v>168</v>
      </c>
      <c r="C99" s="185" t="str">
        <f>VLOOKUP(B99,Single!$C$6:$N$95,2,0)</f>
        <v>SVK</v>
      </c>
      <c r="D99" s="173">
        <f>VLOOKUP(B99,Single!$C$6:$N$95,3,0)</f>
        <v>0</v>
      </c>
      <c r="E99" s="173">
        <f>VLOOKUP(B99,Single!$C$6:$N$95,4,0)</f>
        <v>114</v>
      </c>
      <c r="F99" s="173">
        <f>VLOOKUP(B99,Single!$C$6:$N$95,5,0)</f>
        <v>204</v>
      </c>
      <c r="G99" s="173">
        <f>VLOOKUP(B99,Single!$C$6:$N$95,6,0)</f>
        <v>175</v>
      </c>
      <c r="H99" s="173">
        <f>VLOOKUP(B99,Single!$C$6:$N$95,7,0)</f>
        <v>166</v>
      </c>
      <c r="I99" s="173">
        <f>VLOOKUP(B99,Single!$C$6:$N$95,8,0)</f>
        <v>152</v>
      </c>
      <c r="J99" s="173">
        <f>VLOOKUP(B99,Single!$C$6:$N$95,9,0)</f>
        <v>192</v>
      </c>
      <c r="K99" s="173">
        <f>VLOOKUP(B99,Single!$C$6:$N$95,10,0)</f>
        <v>0</v>
      </c>
      <c r="L99" s="173">
        <f>VLOOKUP(B99,Single!$C$6:$N$95,11,0)</f>
        <v>0</v>
      </c>
      <c r="M99" s="119">
        <f>SUM(E99:L101)</f>
        <v>2748</v>
      </c>
      <c r="N99" s="199">
        <v>180.9375</v>
      </c>
      <c r="O99">
        <f t="shared" si="1"/>
        <v>204</v>
      </c>
    </row>
    <row r="100" spans="1:15" ht="15.75" customHeight="1">
      <c r="A100" s="606"/>
      <c r="B100" s="175" t="s">
        <v>168</v>
      </c>
      <c r="C100" s="176"/>
      <c r="D100" s="253">
        <f>VLOOKUP(B100,Doubles!$C$6:$N$93,3,0)</f>
        <v>0</v>
      </c>
      <c r="E100" s="95">
        <f>VLOOKUP(B100,Doubles!$C$6:$N$93,4,0)</f>
        <v>195</v>
      </c>
      <c r="F100" s="95">
        <f>VLOOKUP(B100,Doubles!$C$6:$N$93,5,0)</f>
        <v>176</v>
      </c>
      <c r="G100" s="95">
        <f>VLOOKUP(B100,Doubles!$C$6:$N$93,6,0)</f>
        <v>186</v>
      </c>
      <c r="H100" s="95">
        <f>VLOOKUP(B100,Doubles!$C$6:$N$93,7,0)</f>
        <v>162</v>
      </c>
      <c r="I100" s="95">
        <f>VLOOKUP(B100,Doubles!$C$6:$N$93,8,0)</f>
        <v>160</v>
      </c>
      <c r="J100" s="95">
        <f>VLOOKUP(B100,Doubles!$C$6:$N$93,9,0)</f>
        <v>215</v>
      </c>
      <c r="K100" s="95">
        <f>VLOOKUP(B100,Doubles!$C$6:$N$93,10,0)</f>
        <v>0</v>
      </c>
      <c r="L100" s="95">
        <f>VLOOKUP(B100,Doubles!$C$6:$N$93,11,0)</f>
        <v>0</v>
      </c>
      <c r="M100" s="122">
        <f>SUM(E99:L101)</f>
        <v>2748</v>
      </c>
      <c r="N100" s="197">
        <v>180.9375</v>
      </c>
      <c r="O100">
        <f t="shared" si="1"/>
        <v>215</v>
      </c>
    </row>
    <row r="101" spans="1:15" ht="15.75" customHeight="1" thickBot="1">
      <c r="A101" s="607"/>
      <c r="B101" s="178" t="s">
        <v>168</v>
      </c>
      <c r="C101" s="178"/>
      <c r="D101" s="252" t="e">
        <f>VLOOKUP(B101,Teams!C39:L122,3,0)</f>
        <v>#N/A</v>
      </c>
      <c r="E101" s="158">
        <f>VLOOKUP(B101,Teams!$C$6:$L$89,4,0)</f>
        <v>139</v>
      </c>
      <c r="F101" s="158">
        <f>VLOOKUP(B101,Teams!$C$6:$L$89,5,0)</f>
        <v>171</v>
      </c>
      <c r="G101" s="158">
        <f>VLOOKUP(B101,Teams!$C$6:$L$89,6,0)</f>
        <v>162</v>
      </c>
      <c r="H101" s="158">
        <f>VLOOKUP(B101,Teams!$C$6:$L$89,7,0)</f>
        <v>179</v>
      </c>
      <c r="I101" s="179"/>
      <c r="J101" s="179"/>
      <c r="K101" s="158">
        <f>VLOOKUP(B101,Teams!$C$6:$L$89,8,0)</f>
        <v>0</v>
      </c>
      <c r="L101" s="158">
        <f>VLOOKUP(B101,Teams!$C$6:$L$89,9,0)</f>
        <v>0</v>
      </c>
      <c r="M101" s="172">
        <f>SUM(E99:L101)</f>
        <v>2748</v>
      </c>
      <c r="N101" s="198">
        <v>180.9375</v>
      </c>
      <c r="O101">
        <f t="shared" si="1"/>
        <v>179</v>
      </c>
    </row>
    <row r="102" spans="1:16" ht="15.75" customHeight="1" thickTop="1">
      <c r="A102" s="605" t="s">
        <v>46</v>
      </c>
      <c r="B102" s="180" t="s">
        <v>120</v>
      </c>
      <c r="C102" s="181" t="str">
        <f>VLOOKUP(B102,Single!$C$6:$N$95,2,0)</f>
        <v>HUN</v>
      </c>
      <c r="D102" s="163">
        <f>VLOOKUP(B102,Single!$C$6:$N$95,3,0)</f>
        <v>0</v>
      </c>
      <c r="E102" s="163">
        <f>VLOOKUP(B102,Single!$C$6:$N$95,4,0)</f>
        <v>191</v>
      </c>
      <c r="F102" s="163">
        <f>VLOOKUP(B102,Single!$C$6:$N$95,5,0)</f>
        <v>145</v>
      </c>
      <c r="G102" s="163">
        <f>VLOOKUP(B102,Single!$C$6:$N$95,6,0)</f>
        <v>171</v>
      </c>
      <c r="H102" s="163">
        <f>VLOOKUP(B102,Single!$C$6:$N$95,7,0)</f>
        <v>151</v>
      </c>
      <c r="I102" s="163">
        <f>VLOOKUP(B102,Single!$C$6:$N$95,8,0)</f>
        <v>149</v>
      </c>
      <c r="J102" s="163">
        <f>VLOOKUP(B102,Single!$C$6:$N$95,9,0)</f>
        <v>152</v>
      </c>
      <c r="K102" s="163">
        <f>VLOOKUP(B102,Single!$C$6:$N$95,10,0)</f>
        <v>48</v>
      </c>
      <c r="L102" s="163">
        <f>VLOOKUP(B102,Single!$C$6:$N$95,11,0)</f>
        <v>0</v>
      </c>
      <c r="M102" s="119">
        <f>SUM(E102:L104)</f>
        <v>2743</v>
      </c>
      <c r="N102" s="199">
        <f>AVERAGE(E102:J104)</f>
        <v>163.4375</v>
      </c>
      <c r="O102">
        <f t="shared" si="1"/>
        <v>191</v>
      </c>
      <c r="P102">
        <f>MAX(E102:J102)</f>
        <v>191</v>
      </c>
    </row>
    <row r="103" spans="1:16" ht="15.75" customHeight="1">
      <c r="A103" s="606"/>
      <c r="B103" s="194" t="s">
        <v>120</v>
      </c>
      <c r="C103" s="171"/>
      <c r="D103" s="251">
        <f>VLOOKUP(B103,Doubles!$C$6:$N$93,3,0)</f>
        <v>0</v>
      </c>
      <c r="E103" s="95">
        <f>VLOOKUP(B103,Doubles!$C$6:$N$93,4,0)</f>
        <v>179</v>
      </c>
      <c r="F103" s="95">
        <f>VLOOKUP(B103,Doubles!$C$6:$N$93,5,0)</f>
        <v>152</v>
      </c>
      <c r="G103" s="95">
        <f>VLOOKUP(B103,Doubles!$C$6:$N$93,6,0)</f>
        <v>178</v>
      </c>
      <c r="H103" s="95">
        <f>VLOOKUP(B103,Doubles!$C$6:$N$93,7,0)</f>
        <v>175</v>
      </c>
      <c r="I103" s="95">
        <f>VLOOKUP(B103,Doubles!$C$6:$N$93,8,0)</f>
        <v>150</v>
      </c>
      <c r="J103" s="95">
        <f>VLOOKUP(B103,Doubles!$C$6:$N$93,9,0)</f>
        <v>111</v>
      </c>
      <c r="K103" s="95">
        <f>VLOOKUP(B103,Doubles!$C$6:$N$93,10,0)</f>
        <v>48</v>
      </c>
      <c r="L103" s="95">
        <f>VLOOKUP(B103,Doubles!$C$6:$N$93,11,0)</f>
        <v>0</v>
      </c>
      <c r="M103" s="122">
        <f>SUM(E102:L104)</f>
        <v>2743</v>
      </c>
      <c r="N103" s="197">
        <f>AVERAGE(E102:J104)</f>
        <v>163.4375</v>
      </c>
      <c r="O103">
        <f t="shared" si="1"/>
        <v>179</v>
      </c>
      <c r="P103">
        <f>MAX(E103:J103)</f>
        <v>179</v>
      </c>
    </row>
    <row r="104" spans="1:16" ht="15.75" customHeight="1" thickBot="1">
      <c r="A104" s="607"/>
      <c r="B104" s="188" t="s">
        <v>120</v>
      </c>
      <c r="C104" s="178"/>
      <c r="D104" s="252">
        <f>VLOOKUP(B104,Teams!C42:L125,3,0)</f>
        <v>0</v>
      </c>
      <c r="E104" s="158">
        <f>VLOOKUP(B104,Teams!$C$6:$L$89,4,0)</f>
        <v>159</v>
      </c>
      <c r="F104" s="158">
        <f>VLOOKUP(B104,Teams!$C$6:$L$89,5,0)</f>
        <v>211</v>
      </c>
      <c r="G104" s="158">
        <f>VLOOKUP(B104,Teams!$C$6:$L$89,6,0)</f>
        <v>169</v>
      </c>
      <c r="H104" s="158">
        <f>VLOOKUP(B104,Teams!$C$6:$L$89,7,0)</f>
        <v>172</v>
      </c>
      <c r="I104" s="158"/>
      <c r="J104" s="158"/>
      <c r="K104" s="158">
        <f>VLOOKUP(B104,Teams!$C$6:$L$89,8,0)</f>
        <v>32</v>
      </c>
      <c r="L104" s="158">
        <f>VLOOKUP(B104,Teams!$C$6:$L$89,9,0)</f>
        <v>0</v>
      </c>
      <c r="M104" s="172">
        <f>SUM(E102:L104)</f>
        <v>2743</v>
      </c>
      <c r="N104" s="198">
        <f>AVERAGE(E102:J104)</f>
        <v>163.4375</v>
      </c>
      <c r="O104">
        <f t="shared" si="1"/>
        <v>211</v>
      </c>
      <c r="P104">
        <f>MAX(E104:J104)</f>
        <v>211</v>
      </c>
    </row>
    <row r="105" spans="1:16" ht="15.75" customHeight="1" thickTop="1">
      <c r="A105" s="605" t="s">
        <v>47</v>
      </c>
      <c r="B105" s="184" t="s">
        <v>164</v>
      </c>
      <c r="C105" s="185" t="str">
        <f>VLOOKUP(B105,Single!$C$6:$N$95,2,0)</f>
        <v>CZE</v>
      </c>
      <c r="D105" s="173">
        <f>VLOOKUP(B105,Single!$C$6:$N$95,3,0)</f>
        <v>8</v>
      </c>
      <c r="E105" s="173">
        <f>VLOOKUP(B105,Single!$C$6:$N$95,4,0)</f>
        <v>172</v>
      </c>
      <c r="F105" s="173">
        <f>VLOOKUP(B105,Single!$C$6:$N$95,5,0)</f>
        <v>148</v>
      </c>
      <c r="G105" s="173">
        <f>VLOOKUP(B105,Single!$C$6:$N$95,6,0)</f>
        <v>166</v>
      </c>
      <c r="H105" s="173">
        <f>VLOOKUP(B105,Single!$C$6:$N$95,7,0)</f>
        <v>143</v>
      </c>
      <c r="I105" s="173">
        <f>VLOOKUP(B105,Single!$C$6:$N$95,8,0)</f>
        <v>200</v>
      </c>
      <c r="J105" s="173">
        <f>VLOOKUP(B105,Single!$C$6:$N$95,9,0)</f>
        <v>156</v>
      </c>
      <c r="K105" s="173">
        <f>VLOOKUP(B105,Single!$C$6:$N$95,10,0)</f>
        <v>48</v>
      </c>
      <c r="L105" s="173">
        <f>VLOOKUP(B105,Single!$C$6:$N$95,11,0)</f>
        <v>48</v>
      </c>
      <c r="M105" s="119">
        <f>SUM(E105:L107)</f>
        <v>2737</v>
      </c>
      <c r="N105" s="199">
        <f>AVERAGE(E105:J107)</f>
        <v>155.0625</v>
      </c>
      <c r="O105">
        <f t="shared" si="1"/>
        <v>200</v>
      </c>
      <c r="P105">
        <f>MAX(E105:J105)</f>
        <v>200</v>
      </c>
    </row>
    <row r="106" spans="1:16" ht="15.75" customHeight="1">
      <c r="A106" s="606"/>
      <c r="B106" s="182" t="s">
        <v>164</v>
      </c>
      <c r="C106" s="176"/>
      <c r="D106" s="253">
        <f>VLOOKUP(B106,Doubles!$C$6:$N$93,3,0)</f>
        <v>8</v>
      </c>
      <c r="E106" s="95">
        <f>VLOOKUP(B106,Doubles!$C$6:$N$93,4,0)</f>
        <v>174</v>
      </c>
      <c r="F106" s="95">
        <f>VLOOKUP(B106,Doubles!$C$6:$N$93,5,0)</f>
        <v>168</v>
      </c>
      <c r="G106" s="95">
        <f>VLOOKUP(B106,Doubles!$C$6:$N$93,6,0)</f>
        <v>157</v>
      </c>
      <c r="H106" s="95">
        <f>VLOOKUP(B106,Doubles!$C$6:$N$93,7,0)</f>
        <v>131</v>
      </c>
      <c r="I106" s="95">
        <f>VLOOKUP(B106,Doubles!$C$6:$N$93,8,0)</f>
        <v>141</v>
      </c>
      <c r="J106" s="95">
        <f>VLOOKUP(B106,Doubles!$C$6:$N$93,9,0)</f>
        <v>147</v>
      </c>
      <c r="K106" s="95">
        <f>VLOOKUP(B106,Doubles!$C$6:$N$93,10,0)</f>
        <v>48</v>
      </c>
      <c r="L106" s="187">
        <f>VLOOKUP(B106,Doubles!$C$6:$N$93,11,0)</f>
        <v>48</v>
      </c>
      <c r="M106" s="122">
        <f>SUM(E105:L107)</f>
        <v>2737</v>
      </c>
      <c r="N106" s="197">
        <f>AVERAGE(E105:J107)</f>
        <v>155.0625</v>
      </c>
      <c r="O106">
        <f t="shared" si="1"/>
        <v>174</v>
      </c>
      <c r="P106">
        <f>MAX(E106:J106)</f>
        <v>174</v>
      </c>
    </row>
    <row r="107" spans="1:16" ht="15.75" customHeight="1" thickBot="1">
      <c r="A107" s="607"/>
      <c r="B107" s="178" t="s">
        <v>164</v>
      </c>
      <c r="C107" s="178"/>
      <c r="D107" s="252">
        <f>VLOOKUP(B107,Teams!C12:L95,3,0)</f>
        <v>8</v>
      </c>
      <c r="E107" s="158">
        <f>VLOOKUP(B107,Teams!$C$6:$L$89,4,0)</f>
        <v>158</v>
      </c>
      <c r="F107" s="158">
        <f>VLOOKUP(B107,Teams!$C$6:$L$89,5,0)</f>
        <v>145</v>
      </c>
      <c r="G107" s="158">
        <f>VLOOKUP(B107,Teams!$C$6:$L$89,6,0)</f>
        <v>125</v>
      </c>
      <c r="H107" s="158">
        <f>VLOOKUP(B107,Teams!$C$6:$L$89,7,0)</f>
        <v>150</v>
      </c>
      <c r="I107" s="179"/>
      <c r="J107" s="179"/>
      <c r="K107" s="158">
        <f>VLOOKUP(B107,Teams!$C$6:$L$89,8,0)</f>
        <v>32</v>
      </c>
      <c r="L107" s="158">
        <f>VLOOKUP(B107,Teams!$C$6:$L$89,9,0)</f>
        <v>32</v>
      </c>
      <c r="M107" s="172">
        <f>SUM(E105:L107)</f>
        <v>2737</v>
      </c>
      <c r="N107" s="198">
        <f>AVERAGE(E105:J107)</f>
        <v>155.0625</v>
      </c>
      <c r="O107">
        <f t="shared" si="1"/>
        <v>158</v>
      </c>
      <c r="P107">
        <f>MAX(E107:J107)</f>
        <v>158</v>
      </c>
    </row>
    <row r="108" spans="1:15" ht="15.75" customHeight="1" thickTop="1">
      <c r="A108" s="605" t="s">
        <v>48</v>
      </c>
      <c r="B108" s="162" t="s">
        <v>240</v>
      </c>
      <c r="C108" s="162" t="str">
        <f>VLOOKUP(B108,Single!$C$6:$N$95,2,0)</f>
        <v>HUN</v>
      </c>
      <c r="D108" s="163">
        <f>VLOOKUP(B108,Single!$C$6:$N$95,3,0)</f>
        <v>0</v>
      </c>
      <c r="E108" s="163">
        <f>VLOOKUP(B108,Single!$C$6:$N$95,4,0)</f>
        <v>184</v>
      </c>
      <c r="F108" s="163">
        <f>VLOOKUP(B108,Single!$C$6:$N$95,5,0)</f>
        <v>204</v>
      </c>
      <c r="G108" s="163">
        <f>VLOOKUP(B108,Single!$C$6:$N$95,6,0)</f>
        <v>180</v>
      </c>
      <c r="H108" s="163">
        <f>VLOOKUP(B108,Single!$C$6:$N$95,7,0)</f>
        <v>167</v>
      </c>
      <c r="I108" s="163">
        <f>VLOOKUP(B108,Single!$C$6:$N$95,8,0)</f>
        <v>173</v>
      </c>
      <c r="J108" s="163">
        <f>VLOOKUP(B108,Single!$C$6:$N$95,9,0)</f>
        <v>165</v>
      </c>
      <c r="K108" s="163">
        <f>VLOOKUP(B108,Single!$C$6:$N$95,10,0)</f>
        <v>0</v>
      </c>
      <c r="L108" s="163">
        <f>VLOOKUP(B108,Single!$C$6:$N$95,11,0)</f>
        <v>0</v>
      </c>
      <c r="M108" s="119">
        <f>SUM(E108:L110)</f>
        <v>2736</v>
      </c>
      <c r="N108" s="199">
        <f>AVERAGE(E108:J110)</f>
        <v>171</v>
      </c>
      <c r="O108">
        <f t="shared" si="1"/>
        <v>204</v>
      </c>
    </row>
    <row r="109" spans="1:15" ht="15.75" customHeight="1">
      <c r="A109" s="606"/>
      <c r="B109" s="182" t="s">
        <v>240</v>
      </c>
      <c r="C109" s="182"/>
      <c r="D109" s="251">
        <f>VLOOKUP(B109,Doubles!$C$6:$N$93,3,0)</f>
        <v>0</v>
      </c>
      <c r="E109" s="95">
        <f>VLOOKUP(B109,Doubles!$C$6:$N$93,4,0)</f>
        <v>169</v>
      </c>
      <c r="F109" s="95">
        <f>VLOOKUP(B109,Doubles!$C$6:$N$93,5,0)</f>
        <v>150</v>
      </c>
      <c r="G109" s="95">
        <f>VLOOKUP(B109,Doubles!$C$6:$N$93,6,0)</f>
        <v>187</v>
      </c>
      <c r="H109" s="95">
        <f>VLOOKUP(B109,Doubles!$C$6:$N$93,7,0)</f>
        <v>187</v>
      </c>
      <c r="I109" s="95">
        <f>VLOOKUP(B109,Doubles!$C$6:$N$93,8,0)</f>
        <v>188</v>
      </c>
      <c r="J109" s="95">
        <f>VLOOKUP(B109,Doubles!$C$6:$N$93,9,0)</f>
        <v>187</v>
      </c>
      <c r="K109" s="95">
        <f>VLOOKUP(B109,Doubles!$C$6:$N$93,10,0)</f>
        <v>0</v>
      </c>
      <c r="L109" s="95">
        <f>VLOOKUP(B109,Doubles!$C$6:$N$93,11,0)</f>
        <v>0</v>
      </c>
      <c r="M109" s="122">
        <f>SUM(E108:L110)</f>
        <v>2736</v>
      </c>
      <c r="N109" s="197">
        <f>AVERAGE(E108:J110)</f>
        <v>171</v>
      </c>
      <c r="O109">
        <f t="shared" si="1"/>
        <v>188</v>
      </c>
    </row>
    <row r="110" spans="1:15" ht="15.75" customHeight="1" thickBot="1">
      <c r="A110" s="607"/>
      <c r="B110" s="178" t="s">
        <v>240</v>
      </c>
      <c r="C110" s="178"/>
      <c r="D110" s="252" t="e">
        <f>VLOOKUP(B110,Teams!C87:L170,3,0)</f>
        <v>#N/A</v>
      </c>
      <c r="E110" s="158">
        <f>VLOOKUP(B110,Teams!$C$6:$L$89,4,0)</f>
        <v>141</v>
      </c>
      <c r="F110" s="158">
        <f>VLOOKUP(B110,Teams!$C$6:$L$89,5,0)</f>
        <v>159</v>
      </c>
      <c r="G110" s="158">
        <f>VLOOKUP(B110,Teams!$C$6:$L$89,6,0)</f>
        <v>137</v>
      </c>
      <c r="H110" s="158">
        <f>VLOOKUP(B110,Teams!$C$6:$L$89,7,0)</f>
        <v>158</v>
      </c>
      <c r="I110" s="158"/>
      <c r="J110" s="158"/>
      <c r="K110" s="158">
        <f>VLOOKUP(B110,Teams!$C$6:$L$89,8,0)</f>
        <v>0</v>
      </c>
      <c r="L110" s="158">
        <f>VLOOKUP(B110,Teams!$C$6:$L$89,9,0)</f>
        <v>0</v>
      </c>
      <c r="M110" s="172">
        <f>SUM(E108:L110)</f>
        <v>2736</v>
      </c>
      <c r="N110" s="198">
        <f>AVERAGE(E108:J110)</f>
        <v>171</v>
      </c>
      <c r="O110">
        <f t="shared" si="1"/>
        <v>159</v>
      </c>
    </row>
    <row r="111" spans="1:15" ht="15.75" customHeight="1" thickTop="1">
      <c r="A111" s="605" t="s">
        <v>49</v>
      </c>
      <c r="B111" s="180" t="s">
        <v>236</v>
      </c>
      <c r="C111" s="181" t="str">
        <f>VLOOKUP(B111,Single!$C$6:$N$95,2,0)</f>
        <v>HUN</v>
      </c>
      <c r="D111" s="163">
        <f>VLOOKUP(B111,Single!$C$6:$N$95,3,0)</f>
        <v>0</v>
      </c>
      <c r="E111" s="163">
        <f>VLOOKUP(B111,Single!$C$6:$N$95,4,0)</f>
        <v>144</v>
      </c>
      <c r="F111" s="163">
        <f>VLOOKUP(B111,Single!$C$6:$N$95,5,0)</f>
        <v>159</v>
      </c>
      <c r="G111" s="163">
        <f>VLOOKUP(B111,Single!$C$6:$N$95,6,0)</f>
        <v>153</v>
      </c>
      <c r="H111" s="163">
        <f>VLOOKUP(B111,Single!$C$6:$N$95,7,0)</f>
        <v>140</v>
      </c>
      <c r="I111" s="163">
        <f>VLOOKUP(B111,Single!$C$6:$N$95,8,0)</f>
        <v>231</v>
      </c>
      <c r="J111" s="163">
        <f>VLOOKUP(B111,Single!$C$6:$N$95,9,0)</f>
        <v>165</v>
      </c>
      <c r="K111" s="163">
        <f>VLOOKUP(B111,Single!$C$6:$N$95,10,0)</f>
        <v>0</v>
      </c>
      <c r="L111" s="163">
        <f>VLOOKUP(B111,Single!$C$6:$N$95,11,0)</f>
        <v>0</v>
      </c>
      <c r="M111" s="119">
        <f>SUM(E111:L113)</f>
        <v>2724</v>
      </c>
      <c r="N111" s="199">
        <f>AVERAGE(E111:J113)</f>
        <v>170.25</v>
      </c>
      <c r="O111">
        <f t="shared" si="1"/>
        <v>231</v>
      </c>
    </row>
    <row r="112" spans="1:15" ht="15.75" customHeight="1">
      <c r="A112" s="606"/>
      <c r="B112" s="170" t="s">
        <v>236</v>
      </c>
      <c r="C112" s="182"/>
      <c r="D112" s="251">
        <f>VLOOKUP(B112,Doubles!$C$6:$N$93,3,0)</f>
        <v>0</v>
      </c>
      <c r="E112" s="95">
        <f>VLOOKUP(B112,Doubles!$C$6:$N$93,4,0)</f>
        <v>120</v>
      </c>
      <c r="F112" s="95">
        <f>VLOOKUP(B112,Doubles!$C$6:$N$93,5,0)</f>
        <v>160</v>
      </c>
      <c r="G112" s="95">
        <f>VLOOKUP(B112,Doubles!$C$6:$N$93,6,0)</f>
        <v>185</v>
      </c>
      <c r="H112" s="95">
        <f>VLOOKUP(B112,Doubles!$C$6:$N$93,7,0)</f>
        <v>189</v>
      </c>
      <c r="I112" s="95">
        <f>VLOOKUP(B112,Doubles!$C$6:$N$93,8,0)</f>
        <v>149</v>
      </c>
      <c r="J112" s="95">
        <f>VLOOKUP(B112,Doubles!$C$6:$N$93,9,0)</f>
        <v>136</v>
      </c>
      <c r="K112" s="95">
        <f>VLOOKUP(B112,Doubles!$C$6:$N$93,10,0)</f>
        <v>0</v>
      </c>
      <c r="L112" s="95">
        <f>VLOOKUP(B112,Doubles!$C$6:$N$93,11,0)</f>
        <v>0</v>
      </c>
      <c r="M112" s="122">
        <f>SUM(E111:L113)</f>
        <v>2724</v>
      </c>
      <c r="N112" s="197">
        <f>AVERAGE(E111:J113)</f>
        <v>170.25</v>
      </c>
      <c r="O112">
        <f t="shared" si="1"/>
        <v>189</v>
      </c>
    </row>
    <row r="113" spans="1:15" ht="15.75" customHeight="1" thickBot="1">
      <c r="A113" s="607"/>
      <c r="B113" s="178" t="s">
        <v>236</v>
      </c>
      <c r="C113" s="178"/>
      <c r="D113" s="252" t="e">
        <f>VLOOKUP(B113,Teams!C72:L155,3,0)</f>
        <v>#N/A</v>
      </c>
      <c r="E113" s="158">
        <f>VLOOKUP(B113,Teams!$C$6:$L$89,4,0)</f>
        <v>243</v>
      </c>
      <c r="F113" s="158">
        <f>VLOOKUP(B113,Teams!$C$6:$L$89,5,0)</f>
        <v>207</v>
      </c>
      <c r="G113" s="158">
        <f>VLOOKUP(B113,Teams!$C$6:$L$89,6,0)</f>
        <v>190</v>
      </c>
      <c r="H113" s="158">
        <f>VLOOKUP(B113,Teams!$C$6:$L$89,7,0)</f>
        <v>153</v>
      </c>
      <c r="I113" s="158"/>
      <c r="J113" s="158"/>
      <c r="K113" s="158">
        <f>VLOOKUP(B113,Teams!$C$6:$L$89,8,0)</f>
        <v>0</v>
      </c>
      <c r="L113" s="158">
        <f>VLOOKUP(B113,Teams!$C$6:$L$89,9,0)</f>
        <v>0</v>
      </c>
      <c r="M113" s="172">
        <f>SUM(E111:L113)</f>
        <v>2724</v>
      </c>
      <c r="N113" s="198">
        <f>AVERAGE(E111:J113)</f>
        <v>170.25</v>
      </c>
      <c r="O113">
        <f t="shared" si="1"/>
        <v>243</v>
      </c>
    </row>
    <row r="114" spans="1:15" ht="15.75" customHeight="1" thickTop="1">
      <c r="A114" s="605" t="s">
        <v>50</v>
      </c>
      <c r="B114" s="184" t="s">
        <v>110</v>
      </c>
      <c r="C114" s="185" t="str">
        <f>VLOOKUP(B114,Single!$C$6:$N$95,2,0)</f>
        <v>HUN</v>
      </c>
      <c r="D114" s="173">
        <f>VLOOKUP(B114,Single!$C$6:$N$95,3,0)</f>
        <v>0</v>
      </c>
      <c r="E114" s="173">
        <f>VLOOKUP(B114,Single!$C$6:$N$95,4,0)</f>
        <v>148</v>
      </c>
      <c r="F114" s="173">
        <f>VLOOKUP(B114,Single!$C$6:$N$95,5,0)</f>
        <v>158</v>
      </c>
      <c r="G114" s="173">
        <f>VLOOKUP(B114,Single!$C$6:$N$95,6,0)</f>
        <v>200</v>
      </c>
      <c r="H114" s="173">
        <f>VLOOKUP(B114,Single!$C$6:$N$95,7,0)</f>
        <v>157</v>
      </c>
      <c r="I114" s="173">
        <f>VLOOKUP(B114,Single!$C$6:$N$95,8,0)</f>
        <v>170</v>
      </c>
      <c r="J114" s="173">
        <f>VLOOKUP(B114,Single!$C$6:$N$95,9,0)</f>
        <v>211</v>
      </c>
      <c r="K114" s="173">
        <f>VLOOKUP(B114,Single!$C$6:$N$95,10,0)</f>
        <v>0</v>
      </c>
      <c r="L114" s="173">
        <f>VLOOKUP(B114,Single!$C$6:$N$95,11,0)</f>
        <v>0</v>
      </c>
      <c r="M114" s="119">
        <f>SUM(E114:L116)</f>
        <v>2719</v>
      </c>
      <c r="N114" s="199">
        <f>AVERAGE(E114:J116)</f>
        <v>169.9375</v>
      </c>
      <c r="O114">
        <f t="shared" si="1"/>
        <v>211</v>
      </c>
    </row>
    <row r="115" spans="1:15" ht="15.75" customHeight="1">
      <c r="A115" s="606"/>
      <c r="B115" s="175" t="s">
        <v>110</v>
      </c>
      <c r="C115" s="176"/>
      <c r="D115" s="253">
        <f>VLOOKUP(B115,Doubles!$C$6:$N$93,3,0)</f>
        <v>0</v>
      </c>
      <c r="E115" s="95">
        <f>VLOOKUP(B115,Doubles!$C$6:$N$93,4,0)</f>
        <v>169</v>
      </c>
      <c r="F115" s="95">
        <f>VLOOKUP(B115,Doubles!$C$6:$N$93,5,0)</f>
        <v>185</v>
      </c>
      <c r="G115" s="95">
        <f>VLOOKUP(B115,Doubles!$C$6:$N$93,6,0)</f>
        <v>167</v>
      </c>
      <c r="H115" s="95">
        <f>VLOOKUP(B115,Doubles!$C$6:$N$93,7,0)</f>
        <v>172</v>
      </c>
      <c r="I115" s="95">
        <f>VLOOKUP(B115,Doubles!$C$6:$N$93,8,0)</f>
        <v>153</v>
      </c>
      <c r="J115" s="95">
        <f>VLOOKUP(B115,Doubles!$C$6:$N$93,9,0)</f>
        <v>171</v>
      </c>
      <c r="K115" s="95">
        <f>VLOOKUP(B115,Doubles!$C$6:$N$93,10,0)</f>
        <v>0</v>
      </c>
      <c r="L115" s="187">
        <f>VLOOKUP(B115,Doubles!$C$6:$N$93,11,0)</f>
        <v>0</v>
      </c>
      <c r="M115" s="122">
        <f>SUM(E114:L116)</f>
        <v>2719</v>
      </c>
      <c r="N115" s="197">
        <f>AVERAGE(E114:J116)</f>
        <v>169.9375</v>
      </c>
      <c r="O115">
        <f t="shared" si="1"/>
        <v>185</v>
      </c>
    </row>
    <row r="116" spans="1:15" ht="15.75" customHeight="1" thickBot="1">
      <c r="A116" s="607"/>
      <c r="B116" s="178" t="s">
        <v>110</v>
      </c>
      <c r="C116" s="178"/>
      <c r="D116" s="252" t="e">
        <f>VLOOKUP(B116,Teams!C126:L209,3,0)</f>
        <v>#N/A</v>
      </c>
      <c r="E116" s="158">
        <f>VLOOKUP(B116,Teams!$C$6:$L$89,4,0)</f>
        <v>180</v>
      </c>
      <c r="F116" s="158">
        <f>VLOOKUP(B116,Teams!$C$6:$L$89,5,0)</f>
        <v>187</v>
      </c>
      <c r="G116" s="158">
        <f>VLOOKUP(B116,Teams!$C$6:$L$89,6,0)</f>
        <v>136</v>
      </c>
      <c r="H116" s="158">
        <f>VLOOKUP(B116,Teams!$C$6:$L$89,7,0)</f>
        <v>155</v>
      </c>
      <c r="I116" s="179"/>
      <c r="J116" s="179"/>
      <c r="K116" s="158">
        <f>VLOOKUP(B116,Teams!$C$6:$L$89,8,0)</f>
        <v>0</v>
      </c>
      <c r="L116" s="158">
        <f>VLOOKUP(B116,Teams!$C$6:$L$89,9,0)</f>
        <v>0</v>
      </c>
      <c r="M116" s="172">
        <f>SUM(E114:L116)</f>
        <v>2719</v>
      </c>
      <c r="N116" s="198">
        <f>AVERAGE(E114:J116)</f>
        <v>169.9375</v>
      </c>
      <c r="O116">
        <f t="shared" si="1"/>
        <v>187</v>
      </c>
    </row>
    <row r="117" spans="1:15" ht="15.75" customHeight="1" thickTop="1">
      <c r="A117" s="605" t="s">
        <v>51</v>
      </c>
      <c r="B117" s="203" t="s">
        <v>246</v>
      </c>
      <c r="C117" s="181" t="str">
        <f>VLOOKUP(B117,Single!$C$6:$N$95,2,0)</f>
        <v>SVK</v>
      </c>
      <c r="D117" s="163">
        <f>VLOOKUP(B117,Single!$C$6:$N$95,3,0)</f>
        <v>4</v>
      </c>
      <c r="E117" s="163">
        <f>VLOOKUP(B117,Single!$C$6:$N$95,4,0)</f>
        <v>203</v>
      </c>
      <c r="F117" s="163">
        <f>VLOOKUP(B117,Single!$C$6:$N$95,5,0)</f>
        <v>180</v>
      </c>
      <c r="G117" s="163">
        <f>VLOOKUP(B117,Single!$C$6:$N$95,6,0)</f>
        <v>137</v>
      </c>
      <c r="H117" s="163">
        <f>VLOOKUP(B117,Single!$C$6:$N$95,7,0)</f>
        <v>154</v>
      </c>
      <c r="I117" s="163">
        <f>VLOOKUP(B117,Single!$C$6:$N$95,8,0)</f>
        <v>147</v>
      </c>
      <c r="J117" s="163">
        <f>VLOOKUP(B117,Single!$C$6:$N$95,9,0)</f>
        <v>171</v>
      </c>
      <c r="K117" s="163">
        <f>VLOOKUP(B117,Single!$C$6:$N$95,10,0)</f>
        <v>0</v>
      </c>
      <c r="L117" s="163">
        <f>VLOOKUP(B117,Single!$C$6:$N$95,11,0)</f>
        <v>24</v>
      </c>
      <c r="M117" s="119">
        <f>SUM(E117:L119)</f>
        <v>2687</v>
      </c>
      <c r="N117" s="199">
        <f>AVERAGE(E117:J119)</f>
        <v>163.9375</v>
      </c>
      <c r="O117">
        <f t="shared" si="1"/>
        <v>203</v>
      </c>
    </row>
    <row r="118" spans="1:15" ht="15.75" customHeight="1">
      <c r="A118" s="606"/>
      <c r="B118" s="182" t="s">
        <v>246</v>
      </c>
      <c r="C118" s="182"/>
      <c r="D118" s="251">
        <f>VLOOKUP(B118,Doubles!$C$6:$N$93,3,0)</f>
        <v>4</v>
      </c>
      <c r="E118" s="95">
        <f>VLOOKUP(B118,Doubles!$C$6:$N$93,4,0)</f>
        <v>170</v>
      </c>
      <c r="F118" s="95">
        <f>VLOOKUP(B118,Doubles!$C$6:$N$93,5,0)</f>
        <v>178</v>
      </c>
      <c r="G118" s="95">
        <f>VLOOKUP(B118,Doubles!$C$6:$N$93,6,0)</f>
        <v>124</v>
      </c>
      <c r="H118" s="95">
        <f>VLOOKUP(B118,Doubles!$C$6:$N$93,7,0)</f>
        <v>159</v>
      </c>
      <c r="I118" s="95">
        <f>VLOOKUP(B118,Doubles!$C$6:$N$93,8,0)</f>
        <v>140</v>
      </c>
      <c r="J118" s="95">
        <f>VLOOKUP(B118,Doubles!$C$6:$N$93,9,0)</f>
        <v>146</v>
      </c>
      <c r="K118" s="95">
        <f>VLOOKUP(B118,Doubles!$C$6:$N$93,10,0)</f>
        <v>0</v>
      </c>
      <c r="L118" s="95">
        <f>VLOOKUP(B118,Doubles!$C$6:$N$93,11,0)</f>
        <v>24</v>
      </c>
      <c r="M118" s="122">
        <f>SUM(E117:L119)</f>
        <v>2687</v>
      </c>
      <c r="N118" s="197">
        <f>AVERAGE(E117:J119)</f>
        <v>163.9375</v>
      </c>
      <c r="O118">
        <f t="shared" si="1"/>
        <v>178</v>
      </c>
    </row>
    <row r="119" spans="1:15" ht="15.75" customHeight="1" thickBot="1">
      <c r="A119" s="607"/>
      <c r="B119" s="178" t="s">
        <v>246</v>
      </c>
      <c r="C119" s="178"/>
      <c r="D119" s="252" t="e">
        <f>VLOOKUP(B119,Teams!C141:L224,3,0)</f>
        <v>#N/A</v>
      </c>
      <c r="E119" s="158">
        <f>VLOOKUP(B119,Teams!$C$6:$L$89,4,0)</f>
        <v>171</v>
      </c>
      <c r="F119" s="158">
        <f>VLOOKUP(B119,Teams!$C$6:$L$89,5,0)</f>
        <v>203</v>
      </c>
      <c r="G119" s="158">
        <f>VLOOKUP(B119,Teams!$C$6:$L$89,6,0)</f>
        <v>170</v>
      </c>
      <c r="H119" s="158">
        <f>VLOOKUP(B119,Teams!$C$6:$L$89,7,0)</f>
        <v>170</v>
      </c>
      <c r="I119" s="158"/>
      <c r="J119" s="158"/>
      <c r="K119" s="158">
        <f>VLOOKUP(B119,Teams!$C$6:$L$89,8,0)</f>
        <v>0</v>
      </c>
      <c r="L119" s="158">
        <f>VLOOKUP(B119,Teams!$C$6:$L$89,9,0)</f>
        <v>16</v>
      </c>
      <c r="M119" s="172">
        <f>SUM(E117:L119)</f>
        <v>2687</v>
      </c>
      <c r="N119" s="198">
        <f>AVERAGE(E117:J119)</f>
        <v>163.9375</v>
      </c>
      <c r="O119">
        <f t="shared" si="1"/>
        <v>203</v>
      </c>
    </row>
    <row r="120" spans="1:15" ht="15.75" customHeight="1" thickTop="1">
      <c r="A120" s="605" t="s">
        <v>52</v>
      </c>
      <c r="B120" s="184" t="s">
        <v>231</v>
      </c>
      <c r="C120" s="185" t="str">
        <f>VLOOKUP(B120,Single!$C$6:$N$95,2,0)</f>
        <v>SVK</v>
      </c>
      <c r="D120" s="173">
        <f>VLOOKUP(B120,Single!$C$6:$N$95,3,0)</f>
        <v>3</v>
      </c>
      <c r="E120" s="173">
        <f>VLOOKUP(B120,Single!$C$6:$N$95,4,0)</f>
        <v>180</v>
      </c>
      <c r="F120" s="173">
        <f>VLOOKUP(B120,Single!$C$6:$N$95,5,0)</f>
        <v>178</v>
      </c>
      <c r="G120" s="173">
        <f>VLOOKUP(B120,Single!$C$6:$N$95,6,0)</f>
        <v>148</v>
      </c>
      <c r="H120" s="173">
        <f>VLOOKUP(B120,Single!$C$6:$N$95,7,0)</f>
        <v>153</v>
      </c>
      <c r="I120" s="173">
        <f>VLOOKUP(B120,Single!$C$6:$N$95,8,0)</f>
        <v>150</v>
      </c>
      <c r="J120" s="173">
        <f>VLOOKUP(B120,Single!$C$6:$N$95,9,0)</f>
        <v>158</v>
      </c>
      <c r="K120" s="173">
        <f>VLOOKUP(B120,Single!$C$6:$N$95,10,0)</f>
        <v>0</v>
      </c>
      <c r="L120" s="173">
        <f>VLOOKUP(B120,Single!$C$6:$N$95,11,0)</f>
        <v>18</v>
      </c>
      <c r="M120" s="119">
        <f>SUM(E120:L122)</f>
        <v>2648</v>
      </c>
      <c r="N120" s="199">
        <f>AVERAGE(E120:J122)</f>
        <v>162.5</v>
      </c>
      <c r="O120">
        <f t="shared" si="1"/>
        <v>180</v>
      </c>
    </row>
    <row r="121" spans="1:15" ht="15.75" customHeight="1">
      <c r="A121" s="606"/>
      <c r="B121" s="175" t="s">
        <v>231</v>
      </c>
      <c r="C121" s="176"/>
      <c r="D121" s="253">
        <f>VLOOKUP(B121,Doubles!$C$6:$N$93,3,0)</f>
        <v>3</v>
      </c>
      <c r="E121" s="95">
        <f>VLOOKUP(B121,Doubles!$C$6:$N$93,4,0)</f>
        <v>177</v>
      </c>
      <c r="F121" s="95">
        <f>VLOOKUP(B121,Doubles!$C$6:$N$93,5,0)</f>
        <v>161</v>
      </c>
      <c r="G121" s="95">
        <f>VLOOKUP(B121,Doubles!$C$6:$N$93,6,0)</f>
        <v>179</v>
      </c>
      <c r="H121" s="95">
        <f>VLOOKUP(B121,Doubles!$C$6:$N$93,7,0)</f>
        <v>171</v>
      </c>
      <c r="I121" s="95">
        <f>VLOOKUP(B121,Doubles!$C$6:$N$93,8,0)</f>
        <v>156</v>
      </c>
      <c r="J121" s="95">
        <f>VLOOKUP(B121,Doubles!$C$6:$N$93,9,0)</f>
        <v>162</v>
      </c>
      <c r="K121" s="95">
        <f>VLOOKUP(B121,Doubles!$C$6:$N$93,10,0)</f>
        <v>0</v>
      </c>
      <c r="L121" s="187">
        <f>VLOOKUP(B121,Doubles!$C$6:$N$93,11,0)</f>
        <v>18</v>
      </c>
      <c r="M121" s="122">
        <f>SUM(E120:L122)</f>
        <v>2648</v>
      </c>
      <c r="N121" s="197">
        <f>AVERAGE(E120:J122)</f>
        <v>162.5</v>
      </c>
      <c r="O121">
        <f t="shared" si="1"/>
        <v>179</v>
      </c>
    </row>
    <row r="122" spans="1:15" ht="15.75" customHeight="1" thickBot="1">
      <c r="A122" s="607"/>
      <c r="B122" s="189" t="s">
        <v>231</v>
      </c>
      <c r="C122" s="178"/>
      <c r="D122" s="252" t="e">
        <f>VLOOKUP(B122,Teams!C51:L134,3,0)</f>
        <v>#N/A</v>
      </c>
      <c r="E122" s="158">
        <f>VLOOKUP(B122,Teams!$C$6:$L$89,4,0)</f>
        <v>188</v>
      </c>
      <c r="F122" s="158">
        <f>VLOOKUP(B122,Teams!$C$6:$L$89,5,0)</f>
        <v>105</v>
      </c>
      <c r="G122" s="158">
        <f>VLOOKUP(B122,Teams!$C$6:$L$89,6,0)</f>
        <v>171</v>
      </c>
      <c r="H122" s="158">
        <f>VLOOKUP(B122,Teams!$C$6:$L$89,7,0)</f>
        <v>163</v>
      </c>
      <c r="I122" s="179"/>
      <c r="J122" s="179"/>
      <c r="K122" s="158">
        <f>VLOOKUP(B122,Teams!$C$6:$L$89,8,0)</f>
        <v>0</v>
      </c>
      <c r="L122" s="158">
        <f>VLOOKUP(B122,Teams!$C$6:$L$89,9,0)</f>
        <v>12</v>
      </c>
      <c r="M122" s="172">
        <f>SUM(E120:L122)</f>
        <v>2648</v>
      </c>
      <c r="N122" s="198">
        <f>AVERAGE(E120:J122)</f>
        <v>162.5</v>
      </c>
      <c r="O122">
        <f t="shared" si="1"/>
        <v>188</v>
      </c>
    </row>
    <row r="123" spans="1:15" ht="15.75" customHeight="1" thickTop="1">
      <c r="A123" s="608" t="s">
        <v>53</v>
      </c>
      <c r="B123" s="162" t="s">
        <v>237</v>
      </c>
      <c r="C123" s="162" t="str">
        <f>VLOOKUP(B123,Single!$C$6:$N$95,2,0)</f>
        <v>HUN</v>
      </c>
      <c r="D123" s="163">
        <f>VLOOKUP(B123,Single!$C$6:$N$95,3,0)</f>
        <v>1</v>
      </c>
      <c r="E123" s="163">
        <f>VLOOKUP(B123,Single!$C$6:$N$95,4,0)</f>
        <v>119</v>
      </c>
      <c r="F123" s="163">
        <f>VLOOKUP(B123,Single!$C$6:$N$95,5,0)</f>
        <v>178</v>
      </c>
      <c r="G123" s="163">
        <f>VLOOKUP(B123,Single!$C$6:$N$95,6,0)</f>
        <v>158</v>
      </c>
      <c r="H123" s="163">
        <f>VLOOKUP(B123,Single!$C$6:$N$95,7,0)</f>
        <v>173</v>
      </c>
      <c r="I123" s="163">
        <f>VLOOKUP(B123,Single!$C$6:$N$95,8,0)</f>
        <v>140</v>
      </c>
      <c r="J123" s="163">
        <f>VLOOKUP(B123,Single!$C$6:$N$95,9,0)</f>
        <v>166</v>
      </c>
      <c r="K123" s="163">
        <f>VLOOKUP(B123,Single!$C$6:$N$95,10,0)</f>
        <v>0</v>
      </c>
      <c r="L123" s="163">
        <f>VLOOKUP(B123,Single!$C$6:$N$95,11,0)</f>
        <v>6</v>
      </c>
      <c r="M123" s="165">
        <f>SUM(E123:L125)</f>
        <v>2646</v>
      </c>
      <c r="N123" s="200">
        <f>AVERAGE(E123:J125)</f>
        <v>164.375</v>
      </c>
      <c r="O123">
        <f t="shared" si="1"/>
        <v>178</v>
      </c>
    </row>
    <row r="124" spans="1:15" ht="15.75" customHeight="1">
      <c r="A124" s="606"/>
      <c r="B124" s="182" t="s">
        <v>237</v>
      </c>
      <c r="C124" s="182"/>
      <c r="D124" s="251">
        <f>VLOOKUP(B124,Doubles!$C$6:$N$93,3,0)</f>
        <v>1</v>
      </c>
      <c r="E124" s="95">
        <f>VLOOKUP(B124,Doubles!$C$6:$N$93,4,0)</f>
        <v>149</v>
      </c>
      <c r="F124" s="95">
        <f>VLOOKUP(B124,Doubles!$C$6:$N$93,5,0)</f>
        <v>166</v>
      </c>
      <c r="G124" s="95">
        <f>VLOOKUP(B124,Doubles!$C$6:$N$93,6,0)</f>
        <v>171</v>
      </c>
      <c r="H124" s="95">
        <f>VLOOKUP(B124,Doubles!$C$6:$N$93,7,0)</f>
        <v>168</v>
      </c>
      <c r="I124" s="95">
        <f>VLOOKUP(B124,Doubles!$C$6:$N$93,8,0)</f>
        <v>156</v>
      </c>
      <c r="J124" s="95">
        <f>VLOOKUP(B124,Doubles!$C$6:$N$93,9,0)</f>
        <v>173</v>
      </c>
      <c r="K124" s="95">
        <f>VLOOKUP(B124,Doubles!$C$6:$N$93,10,0)</f>
        <v>0</v>
      </c>
      <c r="L124" s="95">
        <f>VLOOKUP(B124,Doubles!$C$6:$N$93,11,0)</f>
        <v>6</v>
      </c>
      <c r="M124" s="122">
        <f>SUM(E123:L125)</f>
        <v>2646</v>
      </c>
      <c r="N124" s="197">
        <f>AVERAGE(E123:J125)</f>
        <v>164.375</v>
      </c>
      <c r="O124">
        <f t="shared" si="1"/>
        <v>173</v>
      </c>
    </row>
    <row r="125" spans="1:15" ht="15.75" customHeight="1" thickBot="1">
      <c r="A125" s="607"/>
      <c r="B125" s="178" t="s">
        <v>237</v>
      </c>
      <c r="C125" s="178"/>
      <c r="D125" s="252" t="e">
        <f>VLOOKUP(B125,Teams!C78:L161,3,0)</f>
        <v>#N/A</v>
      </c>
      <c r="E125" s="158">
        <f>VLOOKUP(B125,Teams!$C$6:$L$89,4,0)</f>
        <v>199</v>
      </c>
      <c r="F125" s="158">
        <f>VLOOKUP(B125,Teams!$C$6:$L$89,5,0)</f>
        <v>178</v>
      </c>
      <c r="G125" s="158">
        <f>VLOOKUP(B125,Teams!$C$6:$L$89,6,0)</f>
        <v>178</v>
      </c>
      <c r="H125" s="158">
        <f>VLOOKUP(B125,Teams!$C$6:$L$89,7,0)</f>
        <v>158</v>
      </c>
      <c r="I125" s="158"/>
      <c r="J125" s="158"/>
      <c r="K125" s="158">
        <f>VLOOKUP(B125,Teams!$C$6:$L$89,8,0)</f>
        <v>0</v>
      </c>
      <c r="L125" s="158">
        <f>VLOOKUP(B125,Teams!$C$6:$L$89,9,0)</f>
        <v>4</v>
      </c>
      <c r="M125" s="172">
        <f>SUM(E123:L125)</f>
        <v>2646</v>
      </c>
      <c r="N125" s="198">
        <f>AVERAGE(E123:J125)</f>
        <v>164.375</v>
      </c>
      <c r="O125">
        <f t="shared" si="1"/>
        <v>199</v>
      </c>
    </row>
    <row r="126" spans="1:15" ht="15.75" customHeight="1" thickTop="1">
      <c r="A126" s="606" t="s">
        <v>54</v>
      </c>
      <c r="B126" s="203" t="s">
        <v>242</v>
      </c>
      <c r="C126" s="459" t="str">
        <f>VLOOKUP(B126,Single!$C$6:$N$95,2,0)</f>
        <v>HUN</v>
      </c>
      <c r="D126" s="460">
        <f>VLOOKUP(B126,Single!$C$6:$N$95,3,0)</f>
        <v>0</v>
      </c>
      <c r="E126" s="257">
        <f>VLOOKUP(B126,Single!$C$6:$N$95,4,0)</f>
        <v>144</v>
      </c>
      <c r="F126" s="257">
        <f>VLOOKUP(B126,Single!$C$6:$N$95,5,0)</f>
        <v>161</v>
      </c>
      <c r="G126" s="257">
        <f>VLOOKUP(B126,Single!$C$6:$N$95,6,0)</f>
        <v>155</v>
      </c>
      <c r="H126" s="257">
        <f>VLOOKUP(B126,Single!$C$6:$N$95,7,0)</f>
        <v>157</v>
      </c>
      <c r="I126" s="257">
        <f>VLOOKUP(B126,Single!$C$6:$N$95,8,0)</f>
        <v>198</v>
      </c>
      <c r="J126" s="257">
        <f>VLOOKUP(B126,Single!$C$6:$N$95,9,0)</f>
        <v>146</v>
      </c>
      <c r="K126" s="257">
        <f>VLOOKUP(B126,Single!$C$6:$N$95,10,0)</f>
        <v>0</v>
      </c>
      <c r="L126" s="257">
        <f>VLOOKUP(B126,Single!$C$6:$N$95,11,0)</f>
        <v>0</v>
      </c>
      <c r="M126" s="132">
        <f>SUM(E126:L128)</f>
        <v>2639</v>
      </c>
      <c r="N126" s="191">
        <f>AVERAGE(E126:J128)</f>
        <v>164.9375</v>
      </c>
      <c r="O126">
        <f t="shared" si="1"/>
        <v>198</v>
      </c>
    </row>
    <row r="127" spans="1:15" ht="15.75" customHeight="1">
      <c r="A127" s="606"/>
      <c r="B127" s="225" t="s">
        <v>242</v>
      </c>
      <c r="C127" s="182"/>
      <c r="D127" s="251">
        <f>VLOOKUP(B127,Doubles!$C$6:$N$93,3,0)</f>
        <v>0</v>
      </c>
      <c r="E127" s="95">
        <f>VLOOKUP(B127,Doubles!$C$6:$N$93,4,0)</f>
        <v>141</v>
      </c>
      <c r="F127" s="95">
        <f>VLOOKUP(B127,Doubles!$C$6:$N$93,5,0)</f>
        <v>189</v>
      </c>
      <c r="G127" s="95">
        <f>VLOOKUP(B127,Doubles!$C$6:$N$93,6,0)</f>
        <v>156</v>
      </c>
      <c r="H127" s="95">
        <f>VLOOKUP(B127,Doubles!$C$6:$N$93,7,0)</f>
        <v>178</v>
      </c>
      <c r="I127" s="95">
        <f>VLOOKUP(B127,Doubles!$C$6:$N$93,8,0)</f>
        <v>168</v>
      </c>
      <c r="J127" s="95">
        <f>VLOOKUP(B127,Doubles!$C$6:$N$93,9,0)</f>
        <v>175</v>
      </c>
      <c r="K127" s="95">
        <f>VLOOKUP(B127,Doubles!$C$6:$N$93,10,0)</f>
        <v>0</v>
      </c>
      <c r="L127" s="95">
        <f>VLOOKUP(B127,Doubles!$C$6:$N$93,11,0)</f>
        <v>0</v>
      </c>
      <c r="M127" s="122">
        <f>SUM(E126:L128)</f>
        <v>2639</v>
      </c>
      <c r="N127" s="169">
        <f>AVERAGE(E126:J128)</f>
        <v>164.9375</v>
      </c>
      <c r="O127">
        <f t="shared" si="1"/>
        <v>189</v>
      </c>
    </row>
    <row r="128" spans="1:15" ht="15.75" customHeight="1" thickBot="1">
      <c r="A128" s="607"/>
      <c r="B128" s="230" t="s">
        <v>242</v>
      </c>
      <c r="C128" s="178"/>
      <c r="D128" s="252" t="e">
        <f>VLOOKUP(B128,Teams!C105:L188,3,0)</f>
        <v>#N/A</v>
      </c>
      <c r="E128" s="158">
        <f>VLOOKUP(B128,Teams!$C$6:$L$89,4,0)</f>
        <v>200</v>
      </c>
      <c r="F128" s="158">
        <f>VLOOKUP(B128,Teams!$C$6:$L$89,5,0)</f>
        <v>151</v>
      </c>
      <c r="G128" s="158">
        <f>VLOOKUP(B128,Teams!$C$6:$L$89,6,0)</f>
        <v>169</v>
      </c>
      <c r="H128" s="158">
        <f>VLOOKUP(B128,Teams!$C$6:$L$89,7,0)</f>
        <v>151</v>
      </c>
      <c r="I128" s="179"/>
      <c r="J128" s="179"/>
      <c r="K128" s="158">
        <f>VLOOKUP(B128,Teams!$C$6:$L$89,8,0)</f>
        <v>0</v>
      </c>
      <c r="L128" s="158">
        <f>VLOOKUP(B128,Teams!$C$6:$L$89,9,0)</f>
        <v>0</v>
      </c>
      <c r="M128" s="172">
        <f>SUM(E126:L128)</f>
        <v>2639</v>
      </c>
      <c r="N128" s="161">
        <f>AVERAGE(E126:J128)</f>
        <v>164.9375</v>
      </c>
      <c r="O128">
        <f t="shared" si="1"/>
        <v>200</v>
      </c>
    </row>
    <row r="129" spans="1:16" ht="15.75" customHeight="1" thickTop="1">
      <c r="A129" s="605" t="s">
        <v>55</v>
      </c>
      <c r="B129" s="180" t="s">
        <v>155</v>
      </c>
      <c r="C129" s="284" t="str">
        <f>VLOOKUP(B129,Single!$C$6:$N$95,2,0)</f>
        <v>HUN</v>
      </c>
      <c r="D129" s="94">
        <f>VLOOKUP(B129,Single!$C$6:$N$95,3,0)</f>
        <v>0</v>
      </c>
      <c r="E129" s="94">
        <f>VLOOKUP(B129,Single!$C$6:$N$95,4,0)</f>
        <v>155</v>
      </c>
      <c r="F129" s="94">
        <f>VLOOKUP(B129,Single!$C$6:$N$95,5,0)</f>
        <v>150</v>
      </c>
      <c r="G129" s="94">
        <f>VLOOKUP(B129,Single!$C$6:$N$95,6,0)</f>
        <v>146</v>
      </c>
      <c r="H129" s="94">
        <f>VLOOKUP(B129,Single!$C$6:$N$95,7,0)</f>
        <v>197</v>
      </c>
      <c r="I129" s="94">
        <f>VLOOKUP(B129,Single!$C$6:$N$95,8,0)</f>
        <v>151</v>
      </c>
      <c r="J129" s="94">
        <f>VLOOKUP(B129,Single!$C$6:$N$95,9,0)</f>
        <v>169</v>
      </c>
      <c r="K129" s="94">
        <f>VLOOKUP(B129,Single!$C$6:$N$95,10,0)</f>
        <v>48</v>
      </c>
      <c r="L129" s="94">
        <f>VLOOKUP(B129,Single!$C$6:$N$95,11,0)</f>
        <v>0</v>
      </c>
      <c r="M129" s="132">
        <f>SUM(E129:L131)</f>
        <v>2628</v>
      </c>
      <c r="N129" s="196">
        <f>AVERAGE(E129:J131)</f>
        <v>156.25</v>
      </c>
      <c r="O129">
        <f t="shared" si="1"/>
        <v>197</v>
      </c>
      <c r="P129">
        <f>MAX(E129:J129)</f>
        <v>197</v>
      </c>
    </row>
    <row r="130" spans="1:16" ht="15.75" customHeight="1">
      <c r="A130" s="606"/>
      <c r="B130" s="195" t="s">
        <v>155</v>
      </c>
      <c r="C130" s="171"/>
      <c r="D130" s="251">
        <f>VLOOKUP(B130,Doubles!$C$6:$N$93,3,0)</f>
        <v>0</v>
      </c>
      <c r="E130" s="95">
        <f>VLOOKUP(B130,Doubles!$C$6:$N$93,4,0)</f>
        <v>174</v>
      </c>
      <c r="F130" s="95">
        <f>VLOOKUP(B130,Doubles!$C$6:$N$93,5,0)</f>
        <v>174</v>
      </c>
      <c r="G130" s="95">
        <f>VLOOKUP(B130,Doubles!$C$6:$N$93,6,0)</f>
        <v>141</v>
      </c>
      <c r="H130" s="95">
        <f>VLOOKUP(B130,Doubles!$C$6:$N$93,7,0)</f>
        <v>155</v>
      </c>
      <c r="I130" s="95">
        <f>VLOOKUP(B130,Doubles!$C$6:$N$93,8,0)</f>
        <v>163</v>
      </c>
      <c r="J130" s="95">
        <f>VLOOKUP(B130,Doubles!$C$6:$N$93,9,0)</f>
        <v>119</v>
      </c>
      <c r="K130" s="95">
        <f>VLOOKUP(B130,Doubles!$C$6:$N$93,10,0)</f>
        <v>48</v>
      </c>
      <c r="L130" s="95">
        <f>VLOOKUP(B130,Doubles!$C$6:$N$93,11,0)</f>
        <v>0</v>
      </c>
      <c r="M130" s="122">
        <f>SUM(E129:L131)</f>
        <v>2628</v>
      </c>
      <c r="N130" s="197">
        <f>AVERAGE(E129:J131)</f>
        <v>156.25</v>
      </c>
      <c r="O130">
        <f t="shared" si="1"/>
        <v>174</v>
      </c>
      <c r="P130">
        <f>MAX(E130:J130)</f>
        <v>174</v>
      </c>
    </row>
    <row r="131" spans="1:16" ht="15.75" customHeight="1" thickBot="1">
      <c r="A131" s="607"/>
      <c r="B131" s="178" t="s">
        <v>155</v>
      </c>
      <c r="C131" s="178"/>
      <c r="D131" s="252">
        <f>VLOOKUP(B131,Teams!C15:L98,3,0)</f>
        <v>0</v>
      </c>
      <c r="E131" s="158">
        <f>VLOOKUP(B131,Teams!$C$6:$L$89,4,0)</f>
        <v>151</v>
      </c>
      <c r="F131" s="158">
        <f>VLOOKUP(B131,Teams!$C$6:$L$89,5,0)</f>
        <v>171</v>
      </c>
      <c r="G131" s="158">
        <f>VLOOKUP(B131,Teams!$C$6:$L$89,6,0)</f>
        <v>125</v>
      </c>
      <c r="H131" s="158">
        <f>VLOOKUP(B131,Teams!$C$6:$L$89,7,0)</f>
        <v>159</v>
      </c>
      <c r="I131" s="158"/>
      <c r="J131" s="158"/>
      <c r="K131" s="158">
        <f>VLOOKUP(B131,Teams!$C$6:$L$89,8,0)</f>
        <v>32</v>
      </c>
      <c r="L131" s="158">
        <f>VLOOKUP(B131,Teams!$C$6:$L$89,9,0)</f>
        <v>0</v>
      </c>
      <c r="M131" s="172">
        <f>SUM(E129:L131)</f>
        <v>2628</v>
      </c>
      <c r="N131" s="198">
        <f>AVERAGE(E129:J131)</f>
        <v>156.25</v>
      </c>
      <c r="O131">
        <f t="shared" si="1"/>
        <v>171</v>
      </c>
      <c r="P131">
        <f>MAX(E131:J131)</f>
        <v>171</v>
      </c>
    </row>
    <row r="132" spans="1:15" ht="15.75" customHeight="1" thickTop="1">
      <c r="A132" s="605" t="s">
        <v>56</v>
      </c>
      <c r="B132" s="162" t="s">
        <v>229</v>
      </c>
      <c r="C132" s="162" t="str">
        <f>VLOOKUP(B132,Single!$C$6:$N$95,2,0)</f>
        <v>HUN</v>
      </c>
      <c r="D132" s="163">
        <f>VLOOKUP(B132,Single!$C$6:$N$95,3,0)</f>
        <v>3</v>
      </c>
      <c r="E132" s="163">
        <f>VLOOKUP(B132,Single!$C$6:$N$95,4,0)</f>
        <v>161</v>
      </c>
      <c r="F132" s="163">
        <f>VLOOKUP(B132,Single!$C$6:$N$95,5,0)</f>
        <v>118</v>
      </c>
      <c r="G132" s="163">
        <f>VLOOKUP(B132,Single!$C$6:$N$95,6,0)</f>
        <v>200</v>
      </c>
      <c r="H132" s="163">
        <f>VLOOKUP(B132,Single!$C$6:$N$95,7,0)</f>
        <v>125</v>
      </c>
      <c r="I132" s="163">
        <f>VLOOKUP(B132,Single!$C$6:$N$95,8,0)</f>
        <v>127</v>
      </c>
      <c r="J132" s="163">
        <f>VLOOKUP(B132,Single!$C$6:$N$95,9,0)</f>
        <v>156</v>
      </c>
      <c r="K132" s="163">
        <f>VLOOKUP(B132,Single!$C$6:$N$95,10,0)</f>
        <v>0</v>
      </c>
      <c r="L132" s="163">
        <f>VLOOKUP(B132,Single!$C$6:$N$95,11,0)</f>
        <v>18</v>
      </c>
      <c r="M132" s="119">
        <f>SUM(E132:L134)</f>
        <v>2610</v>
      </c>
      <c r="N132" s="199">
        <f>AVERAGE(E132:J134)</f>
        <v>160.125</v>
      </c>
      <c r="O132">
        <f t="shared" si="1"/>
        <v>200</v>
      </c>
    </row>
    <row r="133" spans="1:15" ht="15.75" customHeight="1">
      <c r="A133" s="606"/>
      <c r="B133" s="182" t="s">
        <v>229</v>
      </c>
      <c r="C133" s="182"/>
      <c r="D133" s="251">
        <f>VLOOKUP(B133,Doubles!$C$6:$N$93,3,0)</f>
        <v>3</v>
      </c>
      <c r="E133" s="95">
        <f>VLOOKUP(B133,Doubles!$C$6:$N$93,4,0)</f>
        <v>178</v>
      </c>
      <c r="F133" s="95">
        <f>VLOOKUP(B133,Doubles!$C$6:$N$93,5,0)</f>
        <v>157</v>
      </c>
      <c r="G133" s="95">
        <f>VLOOKUP(B133,Doubles!$C$6:$N$93,6,0)</f>
        <v>159</v>
      </c>
      <c r="H133" s="95">
        <f>VLOOKUP(B133,Doubles!$C$6:$N$93,7,0)</f>
        <v>171</v>
      </c>
      <c r="I133" s="95">
        <f>VLOOKUP(B133,Doubles!$C$6:$N$93,8,0)</f>
        <v>147</v>
      </c>
      <c r="J133" s="95">
        <f>VLOOKUP(B133,Doubles!$C$6:$N$93,9,0)</f>
        <v>188</v>
      </c>
      <c r="K133" s="95">
        <f>VLOOKUP(B133,Doubles!$C$6:$N$93,10,0)</f>
        <v>0</v>
      </c>
      <c r="L133" s="95">
        <f>VLOOKUP(B133,Doubles!$C$6:$N$93,11,0)</f>
        <v>18</v>
      </c>
      <c r="M133" s="122">
        <f>SUM(E132:L134)</f>
        <v>2610</v>
      </c>
      <c r="N133" s="197">
        <f>AVERAGE(E132:J134)</f>
        <v>160.125</v>
      </c>
      <c r="O133">
        <f t="shared" si="1"/>
        <v>188</v>
      </c>
    </row>
    <row r="134" spans="1:15" ht="15.75" customHeight="1" thickBot="1">
      <c r="A134" s="607"/>
      <c r="B134" s="178" t="s">
        <v>229</v>
      </c>
      <c r="C134" s="178"/>
      <c r="D134" s="252" t="e">
        <f>VLOOKUP(B134,Teams!C36:L119,3,0)</f>
        <v>#N/A</v>
      </c>
      <c r="E134" s="158">
        <f>VLOOKUP(B134,Teams!$C$6:$L$89,4,0)</f>
        <v>158</v>
      </c>
      <c r="F134" s="158">
        <f>VLOOKUP(B134,Teams!$C$6:$L$89,5,0)</f>
        <v>165</v>
      </c>
      <c r="G134" s="158">
        <f>VLOOKUP(B134,Teams!$C$6:$L$89,6,0)</f>
        <v>176</v>
      </c>
      <c r="H134" s="158">
        <f>VLOOKUP(B134,Teams!$C$6:$L$89,7,0)</f>
        <v>176</v>
      </c>
      <c r="I134" s="158"/>
      <c r="J134" s="158"/>
      <c r="K134" s="158">
        <f>VLOOKUP(B134,Teams!$C$6:$L$89,8,0)</f>
        <v>0</v>
      </c>
      <c r="L134" s="158">
        <f>VLOOKUP(B134,Teams!$C$6:$L$89,9,0)</f>
        <v>12</v>
      </c>
      <c r="M134" s="172">
        <f>SUM(E132:L134)</f>
        <v>2610</v>
      </c>
      <c r="N134" s="198">
        <f>AVERAGE(E132:J134)</f>
        <v>160.125</v>
      </c>
      <c r="O134">
        <f t="shared" si="1"/>
        <v>176</v>
      </c>
    </row>
    <row r="135" spans="1:15" ht="15.75" customHeight="1" thickTop="1">
      <c r="A135" s="605" t="s">
        <v>57</v>
      </c>
      <c r="B135" s="180" t="s">
        <v>181</v>
      </c>
      <c r="C135" s="181" t="str">
        <f>VLOOKUP(B135,Single!$C$6:$N$95,2,0)</f>
        <v>HUN</v>
      </c>
      <c r="D135" s="163">
        <f>VLOOKUP(B135,Single!$C$6:$N$95,3,0)</f>
        <v>0</v>
      </c>
      <c r="E135" s="163">
        <f>VLOOKUP(B135,Single!$C$6:$N$95,4,0)</f>
        <v>138</v>
      </c>
      <c r="F135" s="163">
        <f>VLOOKUP(B135,Single!$C$6:$N$95,5,0)</f>
        <v>151</v>
      </c>
      <c r="G135" s="163">
        <f>VLOOKUP(B135,Single!$C$6:$N$95,6,0)</f>
        <v>192</v>
      </c>
      <c r="H135" s="163">
        <f>VLOOKUP(B135,Single!$C$6:$N$95,7,0)</f>
        <v>148</v>
      </c>
      <c r="I135" s="163">
        <f>VLOOKUP(B135,Single!$C$6:$N$95,8,0)</f>
        <v>151</v>
      </c>
      <c r="J135" s="163">
        <f>VLOOKUP(B135,Single!$C$6:$N$95,9,0)</f>
        <v>141</v>
      </c>
      <c r="K135" s="163">
        <f>VLOOKUP(B135,Single!$C$6:$N$95,10,0)</f>
        <v>0</v>
      </c>
      <c r="L135" s="163">
        <f>VLOOKUP(B135,Single!$C$6:$N$95,11,0)</f>
        <v>0</v>
      </c>
      <c r="M135" s="119">
        <f>SUM(E135:L137)</f>
        <v>2569</v>
      </c>
      <c r="N135" s="199">
        <f>AVERAGE(E135:J137)</f>
        <v>160.5625</v>
      </c>
      <c r="O135">
        <f aca="true" t="shared" si="2" ref="O135:O143">MAX(E135:J135)</f>
        <v>192</v>
      </c>
    </row>
    <row r="136" spans="1:15" ht="15.75" customHeight="1">
      <c r="A136" s="606"/>
      <c r="B136" s="170" t="s">
        <v>181</v>
      </c>
      <c r="C136" s="182"/>
      <c r="D136" s="251">
        <f>VLOOKUP(B136,Doubles!$C$6:$N$93,3,0)</f>
        <v>0</v>
      </c>
      <c r="E136" s="95">
        <f>VLOOKUP(B136,Doubles!$C$6:$N$93,4,0)</f>
        <v>169</v>
      </c>
      <c r="F136" s="95">
        <f>VLOOKUP(B136,Doubles!$C$6:$N$93,5,0)</f>
        <v>117</v>
      </c>
      <c r="G136" s="95">
        <f>VLOOKUP(B136,Doubles!$C$6:$N$93,6,0)</f>
        <v>166</v>
      </c>
      <c r="H136" s="95">
        <f>VLOOKUP(B136,Doubles!$C$6:$N$93,7,0)</f>
        <v>183</v>
      </c>
      <c r="I136" s="95">
        <f>VLOOKUP(B136,Doubles!$C$6:$N$93,8,0)</f>
        <v>193</v>
      </c>
      <c r="J136" s="95">
        <f>VLOOKUP(B136,Doubles!$C$6:$N$93,9,0)</f>
        <v>169</v>
      </c>
      <c r="K136" s="95">
        <f>VLOOKUP(B136,Doubles!$C$6:$N$93,10,0)</f>
        <v>0</v>
      </c>
      <c r="L136" s="95">
        <f>VLOOKUP(B136,Doubles!$C$6:$N$93,11,0)</f>
        <v>0</v>
      </c>
      <c r="M136" s="229">
        <f>SUM(E135:L137)</f>
        <v>2569</v>
      </c>
      <c r="N136" s="197">
        <f>AVERAGE(E135:J137)</f>
        <v>160.5625</v>
      </c>
      <c r="O136">
        <f t="shared" si="2"/>
        <v>193</v>
      </c>
    </row>
    <row r="137" spans="1:15" ht="15.75" customHeight="1" thickBot="1">
      <c r="A137" s="607"/>
      <c r="B137" s="178" t="s">
        <v>181</v>
      </c>
      <c r="C137" s="178"/>
      <c r="D137" s="252" t="e">
        <f>VLOOKUP(B137,Teams!C108:L191,3,0)</f>
        <v>#N/A</v>
      </c>
      <c r="E137" s="158">
        <f>VLOOKUP(B137,Teams!$C$6:$L$89,4,0)</f>
        <v>152</v>
      </c>
      <c r="F137" s="158">
        <f>VLOOKUP(B137,Teams!$C$6:$L$89,5,0)</f>
        <v>142</v>
      </c>
      <c r="G137" s="158">
        <f>VLOOKUP(B137,Teams!$C$6:$L$89,6,0)</f>
        <v>146</v>
      </c>
      <c r="H137" s="158">
        <f>VLOOKUP(B137,Teams!$C$6:$L$89,7,0)</f>
        <v>211</v>
      </c>
      <c r="I137" s="158"/>
      <c r="J137" s="158"/>
      <c r="K137" s="158">
        <f>VLOOKUP(B137,Teams!$C$6:$L$89,8,0)</f>
        <v>0</v>
      </c>
      <c r="L137" s="158">
        <f>VLOOKUP(B137,Teams!$C$6:$L$89,9,0)</f>
        <v>0</v>
      </c>
      <c r="M137" s="228">
        <f>SUM(E135:L137)</f>
        <v>2569</v>
      </c>
      <c r="N137" s="198">
        <f>AVERAGE(E135:J137)</f>
        <v>160.5625</v>
      </c>
      <c r="O137">
        <f t="shared" si="2"/>
        <v>211</v>
      </c>
    </row>
    <row r="138" spans="1:15" ht="15.75" thickTop="1">
      <c r="A138" s="605" t="s">
        <v>58</v>
      </c>
      <c r="B138" s="83" t="s">
        <v>230</v>
      </c>
      <c r="C138" s="185" t="str">
        <f>VLOOKUP(B138,Single!$C$6:$N$95,2,0)</f>
        <v>SVK</v>
      </c>
      <c r="D138" s="173">
        <f>VLOOKUP(B138,Single!$C$6:$N$95,3,0)</f>
        <v>5</v>
      </c>
      <c r="E138" s="173">
        <f>VLOOKUP(B138,Single!$C$6:$N$95,4,0)</f>
        <v>140</v>
      </c>
      <c r="F138" s="173">
        <f>VLOOKUP(B138,Single!$C$6:$N$95,5,0)</f>
        <v>176</v>
      </c>
      <c r="G138" s="173">
        <f>VLOOKUP(B138,Single!$C$6:$N$95,6,0)</f>
        <v>151</v>
      </c>
      <c r="H138" s="173">
        <f>VLOOKUP(B138,Single!$C$6:$N$95,7,0)</f>
        <v>166</v>
      </c>
      <c r="I138" s="173">
        <f>VLOOKUP(B138,Single!$C$6:$N$95,8,0)</f>
        <v>134</v>
      </c>
      <c r="J138" s="173">
        <f>VLOOKUP(B138,Single!$C$6:$N$95,9,0)</f>
        <v>142</v>
      </c>
      <c r="K138" s="173">
        <f>VLOOKUP(B138,Single!$C$6:$N$95,10,0)</f>
        <v>0</v>
      </c>
      <c r="L138" s="173">
        <f>VLOOKUP(B138,Single!$C$6:$N$95,11,0)</f>
        <v>30</v>
      </c>
      <c r="M138" s="119">
        <f>SUM(E138:L140)</f>
        <v>2262</v>
      </c>
      <c r="N138" s="199">
        <f>AVERAGE(E138:J140)</f>
        <v>156.57142857142858</v>
      </c>
      <c r="O138">
        <f t="shared" si="2"/>
        <v>176</v>
      </c>
    </row>
    <row r="139" spans="1:15" ht="15">
      <c r="A139" s="606"/>
      <c r="B139" s="194" t="s">
        <v>230</v>
      </c>
      <c r="C139" s="176"/>
      <c r="D139" s="253">
        <f>VLOOKUP(B139,Doubles!$C$6:$N$93,3,0)</f>
        <v>5</v>
      </c>
      <c r="E139" s="95">
        <f>VLOOKUP(B139,Doubles!$C$6:$N$93,4,0)</f>
        <v>136</v>
      </c>
      <c r="F139" s="95">
        <f>VLOOKUP(B139,Doubles!$C$6:$N$93,5,0)</f>
        <v>164</v>
      </c>
      <c r="G139" s="95">
        <f>VLOOKUP(B139,Doubles!$C$6:$N$93,6,0)</f>
        <v>180</v>
      </c>
      <c r="H139" s="95">
        <f>VLOOKUP(B139,Doubles!$C$6:$N$93,7,0)</f>
        <v>160</v>
      </c>
      <c r="I139" s="95"/>
      <c r="J139" s="95"/>
      <c r="K139" s="95">
        <f>VLOOKUP(B139,Doubles!$C$6:$N$93,10,0)</f>
        <v>0</v>
      </c>
      <c r="L139" s="95">
        <f>VLOOKUP(B139,Doubles!$C$6:$N$93,11,0)</f>
        <v>20</v>
      </c>
      <c r="M139" s="229">
        <f>SUM(E138:L140)</f>
        <v>2262</v>
      </c>
      <c r="N139" s="197">
        <f>AVERAGE(E138:J140)</f>
        <v>156.57142857142858</v>
      </c>
      <c r="O139">
        <f t="shared" si="2"/>
        <v>180</v>
      </c>
    </row>
    <row r="140" spans="1:15" ht="15.75" thickBot="1">
      <c r="A140" s="607"/>
      <c r="B140" s="178" t="s">
        <v>230</v>
      </c>
      <c r="C140" s="178"/>
      <c r="D140" s="252" t="e">
        <f>VLOOKUP(B140,Teams!C45:L128,3,0)</f>
        <v>#N/A</v>
      </c>
      <c r="E140" s="158">
        <f>VLOOKUP(B140,Teams!$C$6:$L$89,4,0)</f>
        <v>129</v>
      </c>
      <c r="F140" s="158">
        <f>VLOOKUP(B140,Teams!$C$6:$L$89,5,0)</f>
        <v>175</v>
      </c>
      <c r="G140" s="158">
        <f>VLOOKUP(B140,Teams!$C$6:$L$89,6,0)</f>
        <v>151</v>
      </c>
      <c r="H140" s="158">
        <f>VLOOKUP(B140,Teams!$C$6:$L$89,7,0)</f>
        <v>188</v>
      </c>
      <c r="I140" s="179"/>
      <c r="J140" s="179"/>
      <c r="K140" s="158">
        <f>VLOOKUP(B140,Teams!$C$6:$L$89,8,0)</f>
        <v>0</v>
      </c>
      <c r="L140" s="158">
        <f>VLOOKUP(B140,Teams!$C$6:$L$89,9,0)</f>
        <v>20</v>
      </c>
      <c r="M140" s="228">
        <f>SUM(E138:L140)</f>
        <v>2262</v>
      </c>
      <c r="N140" s="198">
        <f>AVERAGE(E138:J140)</f>
        <v>156.57142857142858</v>
      </c>
      <c r="O140">
        <f t="shared" si="2"/>
        <v>188</v>
      </c>
    </row>
    <row r="141" spans="1:16" ht="15.75" thickTop="1">
      <c r="A141" s="605" t="s">
        <v>59</v>
      </c>
      <c r="B141" s="270" t="s">
        <v>228</v>
      </c>
      <c r="C141" s="162" t="str">
        <f>VLOOKUP(B141,Single!$C$6:$N$95,2,0)</f>
        <v>HUN</v>
      </c>
      <c r="D141" s="163">
        <f>VLOOKUP(B141,Single!$C$6:$N$95,3,0)</f>
        <v>0</v>
      </c>
      <c r="E141" s="163">
        <f>VLOOKUP(B141,Single!$C$6:$N$95,4,0)</f>
        <v>148</v>
      </c>
      <c r="F141" s="163">
        <f>VLOOKUP(B141,Single!$C$6:$N$95,5,0)</f>
        <v>131</v>
      </c>
      <c r="G141" s="163">
        <f>VLOOKUP(B141,Single!$C$6:$N$95,6,0)</f>
        <v>120</v>
      </c>
      <c r="H141" s="163">
        <f>VLOOKUP(B141,Single!$C$6:$N$95,7,0)</f>
        <v>125</v>
      </c>
      <c r="I141" s="163">
        <f>VLOOKUP(B141,Single!$C$6:$N$95,8,0)</f>
        <v>139</v>
      </c>
      <c r="J141" s="163">
        <f>VLOOKUP(B141,Single!$C$6:$N$95,9,0)</f>
        <v>142</v>
      </c>
      <c r="K141" s="163">
        <f>VLOOKUP(B141,Single!$C$6:$N$95,10,0)</f>
        <v>48</v>
      </c>
      <c r="L141" s="173">
        <f>VLOOKUP(B141,Single!$C$6:$N$95,11,0)</f>
        <v>0</v>
      </c>
      <c r="M141" s="119">
        <f>SUM(E141:L143)</f>
        <v>1783</v>
      </c>
      <c r="N141" s="199">
        <f>AVERAGE(E141:J143)</f>
        <v>140.58333333333334</v>
      </c>
      <c r="O141">
        <f t="shared" si="2"/>
        <v>148</v>
      </c>
      <c r="P141">
        <f>MAX(E141:J141)</f>
        <v>148</v>
      </c>
    </row>
    <row r="142" spans="1:16" ht="15">
      <c r="A142" s="606"/>
      <c r="B142" s="182" t="s">
        <v>228</v>
      </c>
      <c r="C142" s="182"/>
      <c r="D142" s="251">
        <f>VLOOKUP(B142,Doubles!$C$6:$N$93,3,0)</f>
        <v>0</v>
      </c>
      <c r="E142" s="95">
        <f>VLOOKUP(B142,Doubles!$C$6:$N$93,4,0)</f>
        <v>131</v>
      </c>
      <c r="F142" s="95">
        <f>VLOOKUP(B142,Doubles!$C$6:$N$93,5,0)</f>
        <v>153</v>
      </c>
      <c r="G142" s="95">
        <f>VLOOKUP(B142,Doubles!$C$6:$N$93,6,0)</f>
        <v>172</v>
      </c>
      <c r="H142" s="95">
        <f>VLOOKUP(B142,Doubles!$C$6:$N$93,7,0)</f>
        <v>132</v>
      </c>
      <c r="I142" s="95">
        <f>VLOOKUP(B142,Doubles!$C$6:$N$93,8,0)</f>
        <v>145</v>
      </c>
      <c r="J142" s="95">
        <f>VLOOKUP(B142,Doubles!$C$6:$N$93,9,0)</f>
        <v>149</v>
      </c>
      <c r="K142" s="95">
        <f>VLOOKUP(B142,Doubles!$C$6:$N$93,10,0)</f>
        <v>48</v>
      </c>
      <c r="L142" s="95">
        <f>VLOOKUP(B142,Doubles!$C$6:$N$93,11,0)</f>
        <v>0</v>
      </c>
      <c r="M142" s="229">
        <f>SUM(E141:L143)</f>
        <v>1783</v>
      </c>
      <c r="N142" s="197">
        <f>AVERAGE(E141:J143)</f>
        <v>140.58333333333334</v>
      </c>
      <c r="O142">
        <f t="shared" si="2"/>
        <v>172</v>
      </c>
      <c r="P142">
        <f>MAX(E142:J142)</f>
        <v>172</v>
      </c>
    </row>
    <row r="143" spans="1:16" ht="15.75" thickBot="1">
      <c r="A143" s="607"/>
      <c r="B143" s="483" t="s">
        <v>228</v>
      </c>
      <c r="C143" s="178"/>
      <c r="D143" s="252">
        <f>VLOOKUP(B143,Teams!C21:L104,3,0)</f>
        <v>0</v>
      </c>
      <c r="E143" s="158"/>
      <c r="F143" s="158"/>
      <c r="G143" s="158"/>
      <c r="H143" s="158"/>
      <c r="I143" s="158"/>
      <c r="J143" s="158"/>
      <c r="K143" s="158"/>
      <c r="L143" s="158"/>
      <c r="M143" s="228">
        <f>SUM(E141:L143)</f>
        <v>1783</v>
      </c>
      <c r="N143" s="198">
        <f>AVERAGE(E141:J143)</f>
        <v>140.58333333333334</v>
      </c>
      <c r="O143">
        <f t="shared" si="2"/>
        <v>0</v>
      </c>
      <c r="P143">
        <f>MAX(E143:J143)</f>
        <v>0</v>
      </c>
    </row>
    <row r="144" spans="1:14" ht="15.75" hidden="1" thickTop="1">
      <c r="A144" s="605" t="s">
        <v>60</v>
      </c>
      <c r="B144" s="180"/>
      <c r="C144" s="162" t="e">
        <f>VLOOKUP(B144,Single!$C$6:$N$95,2,0)</f>
        <v>#N/A</v>
      </c>
      <c r="D144" s="163" t="e">
        <f>VLOOKUP(B144,Single!$C$6:$N$95,3,0)</f>
        <v>#N/A</v>
      </c>
      <c r="E144" s="163" t="e">
        <f>VLOOKUP(B144,Single!$C$6:$N$95,4,0)</f>
        <v>#N/A</v>
      </c>
      <c r="F144" s="163" t="e">
        <f>VLOOKUP(B144,Single!$C$6:$N$95,5,0)</f>
        <v>#N/A</v>
      </c>
      <c r="G144" s="163" t="e">
        <f>VLOOKUP(B144,Single!$C$6:$N$95,6,0)</f>
        <v>#N/A</v>
      </c>
      <c r="H144" s="163" t="e">
        <f>VLOOKUP(B144,Single!$C$6:$N$95,7,0)</f>
        <v>#N/A</v>
      </c>
      <c r="I144" s="163" t="e">
        <f>VLOOKUP(B144,Single!$C$6:$N$95,8,0)</f>
        <v>#N/A</v>
      </c>
      <c r="J144" s="163" t="e">
        <f>VLOOKUP(B144,Single!$C$6:$N$95,9,0)</f>
        <v>#N/A</v>
      </c>
      <c r="K144" s="163" t="e">
        <f>VLOOKUP(B144,Single!$C$6:$N$95,10,0)</f>
        <v>#N/A</v>
      </c>
      <c r="L144" s="163" t="e">
        <f>VLOOKUP(B144,Single!$C$6:$N$95,11,0)</f>
        <v>#N/A</v>
      </c>
      <c r="M144" s="119" t="e">
        <f>SUM(E144:L146)</f>
        <v>#N/A</v>
      </c>
      <c r="N144" s="199" t="e">
        <f>AVERAGE(E144:J146)</f>
        <v>#N/A</v>
      </c>
    </row>
    <row r="145" spans="1:14" ht="15" hidden="1">
      <c r="A145" s="606"/>
      <c r="B145" s="170"/>
      <c r="C145" s="182"/>
      <c r="D145" s="251" t="e">
        <f>VLOOKUP(B145,Doubles!$C$6:$N$93,3,0)</f>
        <v>#N/A</v>
      </c>
      <c r="E145" s="95" t="e">
        <f>VLOOKUP(B145,Doubles!$C$6:$N$93,4,0)</f>
        <v>#N/A</v>
      </c>
      <c r="F145" s="95" t="e">
        <f>VLOOKUP(B145,Doubles!$C$6:$N$93,5,0)</f>
        <v>#N/A</v>
      </c>
      <c r="G145" s="95" t="e">
        <f>VLOOKUP(B145,Doubles!$C$6:$N$93,6,0)</f>
        <v>#N/A</v>
      </c>
      <c r="H145" s="95" t="e">
        <f>VLOOKUP(B145,Doubles!$C$6:$N$93,7,0)</f>
        <v>#N/A</v>
      </c>
      <c r="I145" s="95" t="e">
        <f>VLOOKUP(B145,Doubles!$C$6:$N$93,8,0)</f>
        <v>#N/A</v>
      </c>
      <c r="J145" s="95" t="e">
        <f>VLOOKUP(B145,Doubles!$C$6:$N$93,9,0)</f>
        <v>#N/A</v>
      </c>
      <c r="K145" s="95" t="e">
        <f>VLOOKUP(B145,Doubles!$C$6:$N$93,10,0)</f>
        <v>#N/A</v>
      </c>
      <c r="L145" s="95" t="e">
        <f>VLOOKUP(B145,Doubles!$C$6:$N$93,11,0)</f>
        <v>#N/A</v>
      </c>
      <c r="M145" s="229" t="e">
        <f>SUM(E144:L146)</f>
        <v>#N/A</v>
      </c>
      <c r="N145" s="197" t="e">
        <f>AVERAGE(E144:J146)</f>
        <v>#N/A</v>
      </c>
    </row>
    <row r="146" spans="1:14" ht="15.75" hidden="1" thickBot="1">
      <c r="A146" s="607"/>
      <c r="B146" s="178"/>
      <c r="C146" s="178"/>
      <c r="D146" s="252" t="e">
        <f>VLOOKUP(B146,Teams!C162:L245,3,0)</f>
        <v>#N/A</v>
      </c>
      <c r="E146" s="158" t="e">
        <f>VLOOKUP(B146,Teams!$C$6:$L$89,4,0)</f>
        <v>#N/A</v>
      </c>
      <c r="F146" s="158" t="e">
        <f>VLOOKUP(B146,Teams!$C$6:$L$89,5,0)</f>
        <v>#N/A</v>
      </c>
      <c r="G146" s="158" t="e">
        <f>VLOOKUP(B146,Teams!$C$6:$L$89,6,0)</f>
        <v>#N/A</v>
      </c>
      <c r="H146" s="158" t="e">
        <f>VLOOKUP(B146,Teams!$C$6:$L$89,7,0)</f>
        <v>#N/A</v>
      </c>
      <c r="I146" s="158"/>
      <c r="J146" s="158"/>
      <c r="K146" s="158" t="e">
        <f>VLOOKUP(B146,Teams!$C$6:$L$89,8,0)</f>
        <v>#N/A</v>
      </c>
      <c r="L146" s="158" t="e">
        <f>VLOOKUP(B146,Teams!$C$6:$L$89,9,0)</f>
        <v>#N/A</v>
      </c>
      <c r="M146" s="228" t="e">
        <f>SUM(E144:L146)</f>
        <v>#N/A</v>
      </c>
      <c r="N146" s="198" t="e">
        <f>AVERAGE(E144:J146)</f>
        <v>#N/A</v>
      </c>
    </row>
    <row r="147" spans="1:14" ht="15.75" hidden="1" thickTop="1">
      <c r="A147" s="605">
        <v>54</v>
      </c>
      <c r="B147" s="180"/>
      <c r="C147" s="162" t="e">
        <f>VLOOKUP(B147,Single!$C$6:$N$95,2,0)</f>
        <v>#N/A</v>
      </c>
      <c r="D147" s="163" t="e">
        <f>VLOOKUP(B147,Single!$C$6:$N$95,3,0)</f>
        <v>#N/A</v>
      </c>
      <c r="E147" s="163" t="e">
        <f>VLOOKUP(B147,Single!$C$6:$N$95,4,0)</f>
        <v>#N/A</v>
      </c>
      <c r="F147" s="163" t="e">
        <f>VLOOKUP(B147,Single!$C$6:$N$95,5,0)</f>
        <v>#N/A</v>
      </c>
      <c r="G147" s="163" t="e">
        <f>VLOOKUP(B147,Single!$C$6:$N$95,6,0)</f>
        <v>#N/A</v>
      </c>
      <c r="H147" s="163" t="e">
        <f>VLOOKUP(B147,Single!$C$6:$N$95,7,0)</f>
        <v>#N/A</v>
      </c>
      <c r="I147" s="163" t="e">
        <f>VLOOKUP(B147,Single!$C$6:$N$95,8,0)</f>
        <v>#N/A</v>
      </c>
      <c r="J147" s="163" t="e">
        <f>VLOOKUP(B147,Single!$C$6:$N$95,9,0)</f>
        <v>#N/A</v>
      </c>
      <c r="K147" s="163" t="e">
        <f>VLOOKUP(B147,Single!$C$6:$N$95,10,0)</f>
        <v>#N/A</v>
      </c>
      <c r="L147" s="163" t="e">
        <f>VLOOKUP(B147,Single!$C$6:$N$95,11,0)</f>
        <v>#N/A</v>
      </c>
      <c r="M147" s="119" t="e">
        <f>SUM(E147:L149)</f>
        <v>#N/A</v>
      </c>
      <c r="N147" s="199" t="e">
        <f>AVERAGE(E147:J149)</f>
        <v>#N/A</v>
      </c>
    </row>
    <row r="148" spans="1:14" ht="15" hidden="1">
      <c r="A148" s="606"/>
      <c r="B148" s="170"/>
      <c r="C148" s="182"/>
      <c r="D148" s="251" t="e">
        <f>VLOOKUP(B148,Doubles!$C$6:$N$93,3,0)</f>
        <v>#N/A</v>
      </c>
      <c r="E148" s="95" t="e">
        <f>VLOOKUP(B148,Doubles!$C$6:$N$93,4,0)</f>
        <v>#N/A</v>
      </c>
      <c r="F148" s="95" t="e">
        <f>VLOOKUP(B148,Doubles!$C$6:$N$93,5,0)</f>
        <v>#N/A</v>
      </c>
      <c r="G148" s="95" t="e">
        <f>VLOOKUP(B148,Doubles!$C$6:$N$93,6,0)</f>
        <v>#N/A</v>
      </c>
      <c r="H148" s="95" t="e">
        <f>VLOOKUP(B148,Doubles!$C$6:$N$93,7,0)</f>
        <v>#N/A</v>
      </c>
      <c r="I148" s="95" t="e">
        <f>VLOOKUP(B148,Doubles!$C$6:$N$93,8,0)</f>
        <v>#N/A</v>
      </c>
      <c r="J148" s="95" t="e">
        <f>VLOOKUP(B148,Doubles!$C$6:$N$93,9,0)</f>
        <v>#N/A</v>
      </c>
      <c r="K148" s="95" t="e">
        <f>VLOOKUP(B148,Doubles!$C$6:$N$93,10,0)</f>
        <v>#N/A</v>
      </c>
      <c r="L148" s="95" t="e">
        <f>VLOOKUP(B148,Doubles!$C$6:$N$93,11,0)</f>
        <v>#N/A</v>
      </c>
      <c r="M148" s="229" t="e">
        <f>SUM(E147:L149)</f>
        <v>#N/A</v>
      </c>
      <c r="N148" s="197" t="e">
        <f>AVERAGE(E147:J149)</f>
        <v>#N/A</v>
      </c>
    </row>
    <row r="149" spans="1:14" ht="15.75" hidden="1" thickBot="1">
      <c r="A149" s="607"/>
      <c r="B149" s="178"/>
      <c r="C149" s="178"/>
      <c r="D149" s="252" t="e">
        <f>VLOOKUP(B149,Teams!C165:L248,3,0)</f>
        <v>#N/A</v>
      </c>
      <c r="E149" s="158" t="e">
        <f>VLOOKUP(B149,Teams!$C$6:$L$89,4,0)</f>
        <v>#N/A</v>
      </c>
      <c r="F149" s="158" t="e">
        <f>VLOOKUP(B149,Teams!$C$6:$L$89,5,0)</f>
        <v>#N/A</v>
      </c>
      <c r="G149" s="158" t="e">
        <f>VLOOKUP(B149,Teams!$C$6:$L$89,6,0)</f>
        <v>#N/A</v>
      </c>
      <c r="H149" s="158" t="e">
        <f>VLOOKUP(B149,Teams!$C$6:$L$89,7,0)</f>
        <v>#N/A</v>
      </c>
      <c r="I149" s="158"/>
      <c r="J149" s="158"/>
      <c r="K149" s="158" t="e">
        <f>VLOOKUP(B149,Teams!$C$6:$L$89,8,0)</f>
        <v>#N/A</v>
      </c>
      <c r="L149" s="158" t="e">
        <f>VLOOKUP(B149,Teams!$C$6:$L$89,9,0)</f>
        <v>#N/A</v>
      </c>
      <c r="M149" s="228" t="e">
        <f>SUM(E147:L149)</f>
        <v>#N/A</v>
      </c>
      <c r="N149" s="198" t="e">
        <f>AVERAGE(E147:J149)</f>
        <v>#N/A</v>
      </c>
    </row>
    <row r="150" spans="1:14" ht="15.75" hidden="1" thickTop="1">
      <c r="A150" s="605">
        <v>55</v>
      </c>
      <c r="B150" s="180"/>
      <c r="C150" s="162" t="e">
        <f>VLOOKUP(B150,Single!$C$6:$N$95,2,0)</f>
        <v>#N/A</v>
      </c>
      <c r="D150" s="163" t="e">
        <f>VLOOKUP(B150,Single!$C$6:$N$95,3,0)</f>
        <v>#N/A</v>
      </c>
      <c r="E150" s="163" t="e">
        <f>VLOOKUP(B150,Single!$C$6:$N$95,4,0)</f>
        <v>#N/A</v>
      </c>
      <c r="F150" s="163" t="e">
        <f>VLOOKUP(B150,Single!$C$6:$N$95,5,0)</f>
        <v>#N/A</v>
      </c>
      <c r="G150" s="163" t="e">
        <f>VLOOKUP(B150,Single!$C$6:$N$95,6,0)</f>
        <v>#N/A</v>
      </c>
      <c r="H150" s="163" t="e">
        <f>VLOOKUP(B150,Single!$C$6:$N$95,7,0)</f>
        <v>#N/A</v>
      </c>
      <c r="I150" s="163" t="e">
        <f>VLOOKUP(B150,Single!$C$6:$N$95,8,0)</f>
        <v>#N/A</v>
      </c>
      <c r="J150" s="163" t="e">
        <f>VLOOKUP(B150,Single!$C$6:$N$95,9,0)</f>
        <v>#N/A</v>
      </c>
      <c r="K150" s="163" t="e">
        <f>VLOOKUP(B150,Single!$C$6:$N$95,10,0)</f>
        <v>#N/A</v>
      </c>
      <c r="L150" s="163" t="e">
        <f>VLOOKUP(B150,Single!$C$6:$N$95,11,0)</f>
        <v>#N/A</v>
      </c>
      <c r="M150" s="119" t="e">
        <f>SUM(E150:L152)</f>
        <v>#N/A</v>
      </c>
      <c r="N150" s="199" t="e">
        <f>AVERAGE(E150:J152)</f>
        <v>#N/A</v>
      </c>
    </row>
    <row r="151" spans="1:14" ht="15" hidden="1">
      <c r="A151" s="606"/>
      <c r="B151" s="170"/>
      <c r="C151" s="182"/>
      <c r="D151" s="251" t="e">
        <f>VLOOKUP(B151,Doubles!$C$6:$N$93,3,0)</f>
        <v>#N/A</v>
      </c>
      <c r="E151" s="95" t="e">
        <f>VLOOKUP(B151,Doubles!$C$6:$N$93,4,0)</f>
        <v>#N/A</v>
      </c>
      <c r="F151" s="95" t="e">
        <f>VLOOKUP(B151,Doubles!$C$6:$N$93,5,0)</f>
        <v>#N/A</v>
      </c>
      <c r="G151" s="95" t="e">
        <f>VLOOKUP(B151,Doubles!$C$6:$N$93,6,0)</f>
        <v>#N/A</v>
      </c>
      <c r="H151" s="95" t="e">
        <f>VLOOKUP(B151,Doubles!$C$6:$N$93,7,0)</f>
        <v>#N/A</v>
      </c>
      <c r="I151" s="95" t="e">
        <f>VLOOKUP(B151,Doubles!$C$6:$N$93,8,0)</f>
        <v>#N/A</v>
      </c>
      <c r="J151" s="95" t="e">
        <f>VLOOKUP(B151,Doubles!$C$6:$N$93,9,0)</f>
        <v>#N/A</v>
      </c>
      <c r="K151" s="95" t="e">
        <f>VLOOKUP(B151,Doubles!$C$6:$N$93,10,0)</f>
        <v>#N/A</v>
      </c>
      <c r="L151" s="95" t="e">
        <f>VLOOKUP(B151,Doubles!$C$6:$N$93,11,0)</f>
        <v>#N/A</v>
      </c>
      <c r="M151" s="229" t="e">
        <f>SUM(E150:L152)</f>
        <v>#N/A</v>
      </c>
      <c r="N151" s="197" t="e">
        <f>AVERAGE(E150:J152)</f>
        <v>#N/A</v>
      </c>
    </row>
    <row r="152" spans="1:14" ht="15.75" hidden="1" thickBot="1">
      <c r="A152" s="607"/>
      <c r="B152" s="178"/>
      <c r="C152" s="178"/>
      <c r="D152" s="252" t="e">
        <f>VLOOKUP(B152,Teams!C171:L254,3,0)</f>
        <v>#N/A</v>
      </c>
      <c r="E152" s="158" t="e">
        <f>VLOOKUP(B152,Teams!$C$6:$L$89,4,0)</f>
        <v>#N/A</v>
      </c>
      <c r="F152" s="158" t="e">
        <f>VLOOKUP(B152,Teams!$C$6:$L$89,5,0)</f>
        <v>#N/A</v>
      </c>
      <c r="G152" s="158" t="e">
        <f>VLOOKUP(B152,Teams!$C$6:$L$89,6,0)</f>
        <v>#N/A</v>
      </c>
      <c r="H152" s="158" t="e">
        <f>VLOOKUP(B152,Teams!$C$6:$L$89,7,0)</f>
        <v>#N/A</v>
      </c>
      <c r="I152" s="158"/>
      <c r="J152" s="158"/>
      <c r="K152" s="158" t="e">
        <f>VLOOKUP(B152,Teams!$C$6:$L$89,8,0)</f>
        <v>#N/A</v>
      </c>
      <c r="L152" s="158" t="e">
        <f>VLOOKUP(B152,Teams!$C$6:$L$89,9,0)</f>
        <v>#N/A</v>
      </c>
      <c r="M152" s="228" t="e">
        <f>SUM(E150:L152)</f>
        <v>#N/A</v>
      </c>
      <c r="N152" s="198" t="e">
        <f>AVERAGE(E150:J152)</f>
        <v>#N/A</v>
      </c>
    </row>
    <row r="153" spans="1:14" ht="15.75" hidden="1" thickTop="1">
      <c r="A153" s="605">
        <v>56</v>
      </c>
      <c r="B153" s="180"/>
      <c r="C153" s="162" t="e">
        <f>VLOOKUP(B153,Single!$C$6:$N$95,2,0)</f>
        <v>#N/A</v>
      </c>
      <c r="D153" s="163" t="e">
        <f>VLOOKUP(B153,Single!$C$6:$N$95,3,0)</f>
        <v>#N/A</v>
      </c>
      <c r="E153" s="163" t="e">
        <f>VLOOKUP(B153,Single!$C$6:$N$95,4,0)</f>
        <v>#N/A</v>
      </c>
      <c r="F153" s="163" t="e">
        <f>VLOOKUP(B153,Single!$C$6:$N$95,5,0)</f>
        <v>#N/A</v>
      </c>
      <c r="G153" s="163" t="e">
        <f>VLOOKUP(B153,Single!$C$6:$N$95,6,0)</f>
        <v>#N/A</v>
      </c>
      <c r="H153" s="163" t="e">
        <f>VLOOKUP(B153,Single!$C$6:$N$95,7,0)</f>
        <v>#N/A</v>
      </c>
      <c r="I153" s="163" t="e">
        <f>VLOOKUP(B153,Single!$C$6:$N$95,8,0)</f>
        <v>#N/A</v>
      </c>
      <c r="J153" s="163" t="e">
        <f>VLOOKUP(B153,Single!$C$6:$N$95,9,0)</f>
        <v>#N/A</v>
      </c>
      <c r="K153" s="163" t="e">
        <f>VLOOKUP(B153,Single!$C$6:$N$95,10,0)</f>
        <v>#N/A</v>
      </c>
      <c r="L153" s="163" t="e">
        <f>VLOOKUP(B153,Single!$C$6:$N$95,11,0)</f>
        <v>#N/A</v>
      </c>
      <c r="M153" s="119" t="e">
        <f>SUM(E153:L155)</f>
        <v>#N/A</v>
      </c>
      <c r="N153" s="199" t="e">
        <f>AVERAGE(E153:J155)</f>
        <v>#N/A</v>
      </c>
    </row>
    <row r="154" spans="1:14" ht="15" hidden="1">
      <c r="A154" s="606"/>
      <c r="B154" s="170"/>
      <c r="C154" s="182"/>
      <c r="D154" s="251" t="e">
        <f>VLOOKUP(B154,Doubles!$C$6:$N$93,3,0)</f>
        <v>#N/A</v>
      </c>
      <c r="E154" s="95" t="e">
        <f>VLOOKUP(B154,Doubles!$C$6:$N$93,4,0)</f>
        <v>#N/A</v>
      </c>
      <c r="F154" s="95" t="e">
        <f>VLOOKUP(B154,Doubles!$C$6:$N$93,5,0)</f>
        <v>#N/A</v>
      </c>
      <c r="G154" s="95" t="e">
        <f>VLOOKUP(B154,Doubles!$C$6:$N$93,6,0)</f>
        <v>#N/A</v>
      </c>
      <c r="H154" s="95" t="e">
        <f>VLOOKUP(B154,Doubles!$C$6:$N$93,7,0)</f>
        <v>#N/A</v>
      </c>
      <c r="I154" s="95" t="e">
        <f>VLOOKUP(B154,Doubles!$C$6:$N$93,8,0)</f>
        <v>#N/A</v>
      </c>
      <c r="J154" s="95" t="e">
        <f>VLOOKUP(B154,Doubles!$C$6:$N$93,9,0)</f>
        <v>#N/A</v>
      </c>
      <c r="K154" s="95" t="e">
        <f>VLOOKUP(B154,Doubles!$C$6:$N$93,10,0)</f>
        <v>#N/A</v>
      </c>
      <c r="L154" s="95" t="e">
        <f>VLOOKUP(B154,Doubles!$C$6:$N$93,11,0)</f>
        <v>#N/A</v>
      </c>
      <c r="M154" s="229" t="e">
        <f>SUM(E153:L155)</f>
        <v>#N/A</v>
      </c>
      <c r="N154" s="197" t="e">
        <f>AVERAGE(E153:J155)</f>
        <v>#N/A</v>
      </c>
    </row>
    <row r="155" spans="1:14" ht="15.75" hidden="1" thickBot="1">
      <c r="A155" s="607"/>
      <c r="B155" s="178"/>
      <c r="C155" s="178"/>
      <c r="D155" s="252" t="e">
        <f>VLOOKUP(B155,Teams!C174:L257,3,0)</f>
        <v>#N/A</v>
      </c>
      <c r="E155" s="158" t="e">
        <f>VLOOKUP(B155,Teams!$C$6:$L$89,4,0)</f>
        <v>#N/A</v>
      </c>
      <c r="F155" s="158" t="e">
        <f>VLOOKUP(B155,Teams!$C$6:$L$89,5,0)</f>
        <v>#N/A</v>
      </c>
      <c r="G155" s="158" t="e">
        <f>VLOOKUP(B155,Teams!$C$6:$L$89,6,0)</f>
        <v>#N/A</v>
      </c>
      <c r="H155" s="158" t="e">
        <f>VLOOKUP(B155,Teams!$C$6:$L$89,7,0)</f>
        <v>#N/A</v>
      </c>
      <c r="I155" s="158"/>
      <c r="J155" s="158"/>
      <c r="K155" s="158" t="e">
        <f>VLOOKUP(B155,Teams!$C$6:$L$89,8,0)</f>
        <v>#N/A</v>
      </c>
      <c r="L155" s="158" t="e">
        <f>VLOOKUP(B155,Teams!$C$6:$L$89,9,0)</f>
        <v>#N/A</v>
      </c>
      <c r="M155" s="228" t="e">
        <f>SUM(E153:L155)</f>
        <v>#N/A</v>
      </c>
      <c r="N155" s="198" t="e">
        <f>AVERAGE(E153:J155)</f>
        <v>#N/A</v>
      </c>
    </row>
    <row r="156" spans="1:14" ht="15.75" hidden="1" thickTop="1">
      <c r="A156" s="605">
        <v>57</v>
      </c>
      <c r="B156" s="180"/>
      <c r="C156" s="162" t="e">
        <f>VLOOKUP(B156,Single!$C$6:$N$95,2,0)</f>
        <v>#N/A</v>
      </c>
      <c r="D156" s="163" t="e">
        <f>VLOOKUP(B156,Single!$C$6:$N$95,3,0)</f>
        <v>#N/A</v>
      </c>
      <c r="E156" s="163" t="e">
        <f>VLOOKUP(B156,Single!$C$6:$N$95,4,0)</f>
        <v>#N/A</v>
      </c>
      <c r="F156" s="163" t="e">
        <f>VLOOKUP(B156,Single!$C$6:$N$95,5,0)</f>
        <v>#N/A</v>
      </c>
      <c r="G156" s="163" t="e">
        <f>VLOOKUP(B156,Single!$C$6:$N$95,6,0)</f>
        <v>#N/A</v>
      </c>
      <c r="H156" s="163" t="e">
        <f>VLOOKUP(B156,Single!$C$6:$N$95,7,0)</f>
        <v>#N/A</v>
      </c>
      <c r="I156" s="163" t="e">
        <f>VLOOKUP(B156,Single!$C$6:$N$95,8,0)</f>
        <v>#N/A</v>
      </c>
      <c r="J156" s="163" t="e">
        <f>VLOOKUP(B156,Single!$C$6:$N$95,9,0)</f>
        <v>#N/A</v>
      </c>
      <c r="K156" s="163" t="e">
        <f>VLOOKUP(B156,Single!$C$6:$N$95,10,0)</f>
        <v>#N/A</v>
      </c>
      <c r="L156" s="163" t="e">
        <f>VLOOKUP(B156,Single!$C$6:$N$95,11,0)</f>
        <v>#N/A</v>
      </c>
      <c r="M156" s="119" t="e">
        <f>SUM(E156:L158)</f>
        <v>#N/A</v>
      </c>
      <c r="N156" s="199" t="e">
        <f>AVERAGE(E156:J158)</f>
        <v>#N/A</v>
      </c>
    </row>
    <row r="157" spans="1:14" ht="15" hidden="1">
      <c r="A157" s="606"/>
      <c r="B157" s="170"/>
      <c r="C157" s="182"/>
      <c r="D157" s="251" t="e">
        <f>VLOOKUP(B157,Doubles!$C$6:$N$93,3,0)</f>
        <v>#N/A</v>
      </c>
      <c r="E157" s="95" t="e">
        <f>VLOOKUP(B157,Doubles!$C$6:$N$93,4,0)</f>
        <v>#N/A</v>
      </c>
      <c r="F157" s="95" t="e">
        <f>VLOOKUP(B157,Doubles!$C$6:$N$93,5,0)</f>
        <v>#N/A</v>
      </c>
      <c r="G157" s="95" t="e">
        <f>VLOOKUP(B157,Doubles!$C$6:$N$93,6,0)</f>
        <v>#N/A</v>
      </c>
      <c r="H157" s="95" t="e">
        <f>VLOOKUP(B157,Doubles!$C$6:$N$93,7,0)</f>
        <v>#N/A</v>
      </c>
      <c r="I157" s="95" t="e">
        <f>VLOOKUP(B157,Doubles!$C$6:$N$93,8,0)</f>
        <v>#N/A</v>
      </c>
      <c r="J157" s="95" t="e">
        <f>VLOOKUP(B157,Doubles!$C$6:$N$93,9,0)</f>
        <v>#N/A</v>
      </c>
      <c r="K157" s="95" t="e">
        <f>VLOOKUP(B157,Doubles!$C$6:$N$93,10,0)</f>
        <v>#N/A</v>
      </c>
      <c r="L157" s="95" t="e">
        <f>VLOOKUP(B157,Doubles!$C$6:$N$93,11,0)</f>
        <v>#N/A</v>
      </c>
      <c r="M157" s="229" t="e">
        <f>SUM(E156:L158)</f>
        <v>#N/A</v>
      </c>
      <c r="N157" s="197" t="e">
        <f>AVERAGE(E156:J158)</f>
        <v>#N/A</v>
      </c>
    </row>
    <row r="158" spans="1:14" ht="15.75" hidden="1" thickBot="1">
      <c r="A158" s="607"/>
      <c r="B158" s="178"/>
      <c r="C158" s="178"/>
      <c r="D158" s="252" t="e">
        <f>VLOOKUP(B158,Teams!C177:L260,3,0)</f>
        <v>#N/A</v>
      </c>
      <c r="E158" s="158" t="e">
        <f>VLOOKUP(B158,Teams!$C$6:$L$89,4,0)</f>
        <v>#N/A</v>
      </c>
      <c r="F158" s="158" t="e">
        <f>VLOOKUP(B158,Teams!$C$6:$L$89,5,0)</f>
        <v>#N/A</v>
      </c>
      <c r="G158" s="158" t="e">
        <f>VLOOKUP(B158,Teams!$C$6:$L$89,6,0)</f>
        <v>#N/A</v>
      </c>
      <c r="H158" s="158" t="e">
        <f>VLOOKUP(B158,Teams!$C$6:$L$89,7,0)</f>
        <v>#N/A</v>
      </c>
      <c r="I158" s="158"/>
      <c r="J158" s="158"/>
      <c r="K158" s="158" t="e">
        <f>VLOOKUP(B158,Teams!$C$6:$L$89,8,0)</f>
        <v>#N/A</v>
      </c>
      <c r="L158" s="158" t="e">
        <f>VLOOKUP(B158,Teams!$C$6:$L$89,9,0)</f>
        <v>#N/A</v>
      </c>
      <c r="M158" s="228" t="e">
        <f>SUM(E156:L158)</f>
        <v>#N/A</v>
      </c>
      <c r="N158" s="198" t="e">
        <f>AVERAGE(E156:J158)</f>
        <v>#N/A</v>
      </c>
    </row>
    <row r="159" spans="1:14" ht="15.75" hidden="1" thickTop="1">
      <c r="A159" s="605">
        <v>58</v>
      </c>
      <c r="B159" s="180"/>
      <c r="C159" s="162" t="e">
        <f>VLOOKUP(B159,Single!$C$6:$N$95,2,0)</f>
        <v>#N/A</v>
      </c>
      <c r="D159" s="163" t="e">
        <f>VLOOKUP(B159,Single!$C$6:$N$95,3,0)</f>
        <v>#N/A</v>
      </c>
      <c r="E159" s="163" t="e">
        <f>VLOOKUP(B159,Single!$C$6:$N$95,4,0)</f>
        <v>#N/A</v>
      </c>
      <c r="F159" s="163" t="e">
        <f>VLOOKUP(B159,Single!$C$6:$N$95,5,0)</f>
        <v>#N/A</v>
      </c>
      <c r="G159" s="163" t="e">
        <f>VLOOKUP(B159,Single!$C$6:$N$95,6,0)</f>
        <v>#N/A</v>
      </c>
      <c r="H159" s="163" t="e">
        <f>VLOOKUP(B159,Single!$C$6:$N$95,7,0)</f>
        <v>#N/A</v>
      </c>
      <c r="I159" s="163" t="e">
        <f>VLOOKUP(B159,Single!$C$6:$N$95,8,0)</f>
        <v>#N/A</v>
      </c>
      <c r="J159" s="163" t="e">
        <f>VLOOKUP(B159,Single!$C$6:$N$95,9,0)</f>
        <v>#N/A</v>
      </c>
      <c r="K159" s="163" t="e">
        <f>VLOOKUP(B159,Single!$C$6:$N$95,10,0)</f>
        <v>#N/A</v>
      </c>
      <c r="L159" s="163" t="e">
        <f>VLOOKUP(B159,Single!$C$6:$N$95,11,0)</f>
        <v>#N/A</v>
      </c>
      <c r="M159" s="119" t="e">
        <f>SUM(E159:L161)</f>
        <v>#N/A</v>
      </c>
      <c r="N159" s="199" t="e">
        <f>AVERAGE(E159:J161)</f>
        <v>#N/A</v>
      </c>
    </row>
    <row r="160" spans="1:14" ht="15" hidden="1">
      <c r="A160" s="606"/>
      <c r="B160" s="170"/>
      <c r="C160" s="182"/>
      <c r="D160" s="251" t="e">
        <f>VLOOKUP(B160,Doubles!$C$6:$N$93,3,0)</f>
        <v>#N/A</v>
      </c>
      <c r="E160" s="95" t="e">
        <f>VLOOKUP(B160,Doubles!$C$6:$N$93,4,0)</f>
        <v>#N/A</v>
      </c>
      <c r="F160" s="95" t="e">
        <f>VLOOKUP(B160,Doubles!$C$6:$N$93,5,0)</f>
        <v>#N/A</v>
      </c>
      <c r="G160" s="95" t="e">
        <f>VLOOKUP(B160,Doubles!$C$6:$N$93,6,0)</f>
        <v>#N/A</v>
      </c>
      <c r="H160" s="95" t="e">
        <f>VLOOKUP(B160,Doubles!$C$6:$N$93,7,0)</f>
        <v>#N/A</v>
      </c>
      <c r="I160" s="95" t="e">
        <f>VLOOKUP(B160,Doubles!$C$6:$N$93,8,0)</f>
        <v>#N/A</v>
      </c>
      <c r="J160" s="95" t="e">
        <f>VLOOKUP(B160,Doubles!$C$6:$N$93,9,0)</f>
        <v>#N/A</v>
      </c>
      <c r="K160" s="95" t="e">
        <f>VLOOKUP(B160,Doubles!$C$6:$N$93,10,0)</f>
        <v>#N/A</v>
      </c>
      <c r="L160" s="95" t="e">
        <f>VLOOKUP(B160,Doubles!$C$6:$N$93,11,0)</f>
        <v>#N/A</v>
      </c>
      <c r="M160" s="229" t="e">
        <f>SUM(E159:L161)</f>
        <v>#N/A</v>
      </c>
      <c r="N160" s="197" t="e">
        <f>AVERAGE(E159:J161)</f>
        <v>#N/A</v>
      </c>
    </row>
    <row r="161" spans="1:14" ht="15.75" hidden="1" thickBot="1">
      <c r="A161" s="607"/>
      <c r="B161" s="178"/>
      <c r="C161" s="178"/>
      <c r="D161" s="252" t="e">
        <f>VLOOKUP(B161,Teams!C180:L263,3,0)</f>
        <v>#N/A</v>
      </c>
      <c r="E161" s="158" t="e">
        <f>VLOOKUP(B161,Teams!$C$6:$L$89,4,0)</f>
        <v>#N/A</v>
      </c>
      <c r="F161" s="158" t="e">
        <f>VLOOKUP(B161,Teams!$C$6:$L$89,5,0)</f>
        <v>#N/A</v>
      </c>
      <c r="G161" s="158" t="e">
        <f>VLOOKUP(B161,Teams!$C$6:$L$89,6,0)</f>
        <v>#N/A</v>
      </c>
      <c r="H161" s="158" t="e">
        <f>VLOOKUP(B161,Teams!$C$6:$L$89,7,0)</f>
        <v>#N/A</v>
      </c>
      <c r="I161" s="158"/>
      <c r="J161" s="158"/>
      <c r="K161" s="158" t="e">
        <f>VLOOKUP(B161,Teams!$C$6:$L$89,8,0)</f>
        <v>#N/A</v>
      </c>
      <c r="L161" s="158" t="e">
        <f>VLOOKUP(B161,Teams!$C$6:$L$89,9,0)</f>
        <v>#N/A</v>
      </c>
      <c r="M161" s="228" t="e">
        <f>SUM(E159:L161)</f>
        <v>#N/A</v>
      </c>
      <c r="N161" s="198" t="e">
        <f>AVERAGE(E159:J161)</f>
        <v>#N/A</v>
      </c>
    </row>
    <row r="162" spans="1:14" ht="15.75" hidden="1" thickTop="1">
      <c r="A162" s="605">
        <v>59</v>
      </c>
      <c r="B162" s="180"/>
      <c r="C162" s="162" t="e">
        <f>VLOOKUP(B162,Single!$C$6:$N$95,2,0)</f>
        <v>#N/A</v>
      </c>
      <c r="D162" s="163" t="e">
        <f>VLOOKUP(B162,Single!$C$6:$N$95,3,0)</f>
        <v>#N/A</v>
      </c>
      <c r="E162" s="163" t="e">
        <f>VLOOKUP(B162,Single!$C$6:$N$95,4,0)</f>
        <v>#N/A</v>
      </c>
      <c r="F162" s="163" t="e">
        <f>VLOOKUP(B162,Single!$C$6:$N$95,5,0)</f>
        <v>#N/A</v>
      </c>
      <c r="G162" s="163" t="e">
        <f>VLOOKUP(B162,Single!$C$6:$N$95,6,0)</f>
        <v>#N/A</v>
      </c>
      <c r="H162" s="163" t="e">
        <f>VLOOKUP(B162,Single!$C$6:$N$95,7,0)</f>
        <v>#N/A</v>
      </c>
      <c r="I162" s="163" t="e">
        <f>VLOOKUP(B162,Single!$C$6:$N$95,8,0)</f>
        <v>#N/A</v>
      </c>
      <c r="J162" s="163" t="e">
        <f>VLOOKUP(B162,Single!$C$6:$N$95,9,0)</f>
        <v>#N/A</v>
      </c>
      <c r="K162" s="163" t="e">
        <f>VLOOKUP(B162,Single!$C$6:$N$95,10,0)</f>
        <v>#N/A</v>
      </c>
      <c r="L162" s="163" t="e">
        <f>VLOOKUP(B162,Single!$C$6:$N$95,11,0)</f>
        <v>#N/A</v>
      </c>
      <c r="M162" s="119" t="e">
        <f>SUM(E162:L164)</f>
        <v>#N/A</v>
      </c>
      <c r="N162" s="199" t="e">
        <f>AVERAGE(E162:J164)</f>
        <v>#N/A</v>
      </c>
    </row>
    <row r="163" spans="1:14" ht="15" hidden="1">
      <c r="A163" s="606"/>
      <c r="B163" s="170"/>
      <c r="C163" s="182"/>
      <c r="D163" s="251" t="e">
        <f>VLOOKUP(B163,Doubles!$C$6:$N$93,3,0)</f>
        <v>#N/A</v>
      </c>
      <c r="E163" s="95" t="e">
        <f>VLOOKUP(B163,Doubles!$C$6:$N$93,4,0)</f>
        <v>#N/A</v>
      </c>
      <c r="F163" s="95" t="e">
        <f>VLOOKUP(B163,Doubles!$C$6:$N$93,5,0)</f>
        <v>#N/A</v>
      </c>
      <c r="G163" s="95" t="e">
        <f>VLOOKUP(B163,Doubles!$C$6:$N$93,6,0)</f>
        <v>#N/A</v>
      </c>
      <c r="H163" s="95" t="e">
        <f>VLOOKUP(B163,Doubles!$C$6:$N$93,7,0)</f>
        <v>#N/A</v>
      </c>
      <c r="I163" s="95" t="e">
        <f>VLOOKUP(B163,Doubles!$C$6:$N$93,8,0)</f>
        <v>#N/A</v>
      </c>
      <c r="J163" s="95" t="e">
        <f>VLOOKUP(B163,Doubles!$C$6:$N$93,9,0)</f>
        <v>#N/A</v>
      </c>
      <c r="K163" s="95" t="e">
        <f>VLOOKUP(B163,Doubles!$C$6:$N$93,10,0)</f>
        <v>#N/A</v>
      </c>
      <c r="L163" s="95" t="e">
        <f>VLOOKUP(B163,Doubles!$C$6:$N$93,11,0)</f>
        <v>#N/A</v>
      </c>
      <c r="M163" s="229" t="e">
        <f>SUM(E162:L164)</f>
        <v>#N/A</v>
      </c>
      <c r="N163" s="197" t="e">
        <f>AVERAGE(E162:J164)</f>
        <v>#N/A</v>
      </c>
    </row>
    <row r="164" spans="1:14" ht="15.75" hidden="1" thickBot="1">
      <c r="A164" s="607"/>
      <c r="B164" s="178"/>
      <c r="C164" s="178"/>
      <c r="D164" s="252" t="e">
        <f>VLOOKUP(B164,Teams!C183:L266,3,0)</f>
        <v>#N/A</v>
      </c>
      <c r="E164" s="158" t="e">
        <f>VLOOKUP(B164,Teams!$C$6:$L$89,4,0)</f>
        <v>#N/A</v>
      </c>
      <c r="F164" s="158" t="e">
        <f>VLOOKUP(B164,Teams!$C$6:$L$89,5,0)</f>
        <v>#N/A</v>
      </c>
      <c r="G164" s="158" t="e">
        <f>VLOOKUP(B164,Teams!$C$6:$L$89,6,0)</f>
        <v>#N/A</v>
      </c>
      <c r="H164" s="158" t="e">
        <f>VLOOKUP(B164,Teams!$C$6:$L$89,7,0)</f>
        <v>#N/A</v>
      </c>
      <c r="I164" s="158"/>
      <c r="J164" s="158"/>
      <c r="K164" s="158" t="e">
        <f>VLOOKUP(B164,Teams!$C$6:$L$89,8,0)</f>
        <v>#N/A</v>
      </c>
      <c r="L164" s="158" t="e">
        <f>VLOOKUP(B164,Teams!$C$6:$L$89,9,0)</f>
        <v>#N/A</v>
      </c>
      <c r="M164" s="228" t="e">
        <f>SUM(E162:L164)</f>
        <v>#N/A</v>
      </c>
      <c r="N164" s="198" t="e">
        <f>AVERAGE(E162:J164)</f>
        <v>#N/A</v>
      </c>
    </row>
    <row r="165" spans="1:14" ht="15.75" hidden="1" thickTop="1">
      <c r="A165" s="605">
        <v>60</v>
      </c>
      <c r="B165" s="180"/>
      <c r="C165" s="162" t="e">
        <f>VLOOKUP(B165,Single!$C$6:$N$95,2,0)</f>
        <v>#N/A</v>
      </c>
      <c r="D165" s="163" t="e">
        <f>VLOOKUP(B165,Single!$C$6:$N$95,3,0)</f>
        <v>#N/A</v>
      </c>
      <c r="E165" s="163" t="e">
        <f>VLOOKUP(B165,Single!$C$6:$N$95,4,0)</f>
        <v>#N/A</v>
      </c>
      <c r="F165" s="163" t="e">
        <f>VLOOKUP(B165,Single!$C$6:$N$95,5,0)</f>
        <v>#N/A</v>
      </c>
      <c r="G165" s="163" t="e">
        <f>VLOOKUP(B165,Single!$C$6:$N$95,6,0)</f>
        <v>#N/A</v>
      </c>
      <c r="H165" s="163" t="e">
        <f>VLOOKUP(B165,Single!$C$6:$N$95,7,0)</f>
        <v>#N/A</v>
      </c>
      <c r="I165" s="163" t="e">
        <f>VLOOKUP(B165,Single!$C$6:$N$95,8,0)</f>
        <v>#N/A</v>
      </c>
      <c r="J165" s="163" t="e">
        <f>VLOOKUP(B165,Single!$C$6:$N$95,9,0)</f>
        <v>#N/A</v>
      </c>
      <c r="K165" s="163" t="e">
        <f>VLOOKUP(B165,Single!$C$6:$N$95,10,0)</f>
        <v>#N/A</v>
      </c>
      <c r="L165" s="163" t="e">
        <f>VLOOKUP(B165,Single!$C$6:$N$95,11,0)</f>
        <v>#N/A</v>
      </c>
      <c r="M165" s="119" t="e">
        <f>SUM(E165:L167)</f>
        <v>#N/A</v>
      </c>
      <c r="N165" s="199" t="e">
        <f>AVERAGE(E165:J167)</f>
        <v>#N/A</v>
      </c>
    </row>
    <row r="166" spans="1:14" ht="15" hidden="1">
      <c r="A166" s="606"/>
      <c r="B166" s="170"/>
      <c r="C166" s="182"/>
      <c r="D166" s="251" t="e">
        <f>VLOOKUP(B166,Doubles!$C$6:$N$93,3,0)</f>
        <v>#N/A</v>
      </c>
      <c r="E166" s="95" t="e">
        <f>VLOOKUP(B166,Doubles!$C$6:$N$93,4,0)</f>
        <v>#N/A</v>
      </c>
      <c r="F166" s="95" t="e">
        <f>VLOOKUP(B166,Doubles!$C$6:$N$93,5,0)</f>
        <v>#N/A</v>
      </c>
      <c r="G166" s="95" t="e">
        <f>VLOOKUP(B166,Doubles!$C$6:$N$93,6,0)</f>
        <v>#N/A</v>
      </c>
      <c r="H166" s="95" t="e">
        <f>VLOOKUP(B166,Doubles!$C$6:$N$93,7,0)</f>
        <v>#N/A</v>
      </c>
      <c r="I166" s="95" t="e">
        <f>VLOOKUP(B166,Doubles!$C$6:$N$93,8,0)</f>
        <v>#N/A</v>
      </c>
      <c r="J166" s="95" t="e">
        <f>VLOOKUP(B166,Doubles!$C$6:$N$93,9,0)</f>
        <v>#N/A</v>
      </c>
      <c r="K166" s="95" t="e">
        <f>VLOOKUP(B166,Doubles!$C$6:$N$93,10,0)</f>
        <v>#N/A</v>
      </c>
      <c r="L166" s="95" t="e">
        <f>VLOOKUP(B166,Doubles!$C$6:$N$93,11,0)</f>
        <v>#N/A</v>
      </c>
      <c r="M166" s="229" t="e">
        <f>SUM(E165:L167)</f>
        <v>#N/A</v>
      </c>
      <c r="N166" s="197" t="e">
        <f>AVERAGE(E165:J167)</f>
        <v>#N/A</v>
      </c>
    </row>
    <row r="167" spans="1:14" ht="15.75" hidden="1" thickBot="1">
      <c r="A167" s="607"/>
      <c r="B167" s="178"/>
      <c r="C167" s="178"/>
      <c r="D167" s="252" t="e">
        <f>VLOOKUP(B167,Teams!C186:L269,3,0)</f>
        <v>#N/A</v>
      </c>
      <c r="E167" s="158" t="e">
        <f>VLOOKUP(B167,Teams!$C$6:$L$89,4,0)</f>
        <v>#N/A</v>
      </c>
      <c r="F167" s="158" t="e">
        <f>VLOOKUP(B167,Teams!$C$6:$L$89,5,0)</f>
        <v>#N/A</v>
      </c>
      <c r="G167" s="158" t="e">
        <f>VLOOKUP(B167,Teams!$C$6:$L$89,6,0)</f>
        <v>#N/A</v>
      </c>
      <c r="H167" s="158" t="e">
        <f>VLOOKUP(B167,Teams!$C$6:$L$89,7,0)</f>
        <v>#N/A</v>
      </c>
      <c r="I167" s="158"/>
      <c r="J167" s="158"/>
      <c r="K167" s="158" t="e">
        <f>VLOOKUP(B167,Teams!$C$6:$L$89,8,0)</f>
        <v>#N/A</v>
      </c>
      <c r="L167" s="158" t="e">
        <f>VLOOKUP(B167,Teams!$C$6:$L$89,9,0)</f>
        <v>#N/A</v>
      </c>
      <c r="M167" s="228" t="e">
        <f>SUM(E165:L167)</f>
        <v>#N/A</v>
      </c>
      <c r="N167" s="198" t="e">
        <f>AVERAGE(E165:J167)</f>
        <v>#N/A</v>
      </c>
    </row>
    <row r="168" spans="1:14" ht="15.75" hidden="1" thickTop="1">
      <c r="A168" s="605">
        <v>61</v>
      </c>
      <c r="B168" s="180"/>
      <c r="C168" s="162" t="e">
        <f>VLOOKUP(B168,Single!$C$6:$N$95,2,0)</f>
        <v>#N/A</v>
      </c>
      <c r="D168" s="163" t="e">
        <f>VLOOKUP(B168,Single!$C$6:$N$95,3,0)</f>
        <v>#N/A</v>
      </c>
      <c r="E168" s="163" t="e">
        <f>VLOOKUP(B168,Single!$C$6:$N$95,4,0)</f>
        <v>#N/A</v>
      </c>
      <c r="F168" s="163" t="e">
        <f>VLOOKUP(B168,Single!$C$6:$N$95,5,0)</f>
        <v>#N/A</v>
      </c>
      <c r="G168" s="163" t="e">
        <f>VLOOKUP(B168,Single!$C$6:$N$95,6,0)</f>
        <v>#N/A</v>
      </c>
      <c r="H168" s="163" t="e">
        <f>VLOOKUP(B168,Single!$C$6:$N$95,7,0)</f>
        <v>#N/A</v>
      </c>
      <c r="I168" s="163" t="e">
        <f>VLOOKUP(B168,Single!$C$6:$N$95,8,0)</f>
        <v>#N/A</v>
      </c>
      <c r="J168" s="163" t="e">
        <f>VLOOKUP(B168,Single!$C$6:$N$95,9,0)</f>
        <v>#N/A</v>
      </c>
      <c r="K168" s="163" t="e">
        <f>VLOOKUP(B168,Single!$C$6:$N$95,10,0)</f>
        <v>#N/A</v>
      </c>
      <c r="L168" s="163" t="e">
        <f>VLOOKUP(B168,Single!$C$6:$N$95,11,0)</f>
        <v>#N/A</v>
      </c>
      <c r="M168" s="119" t="e">
        <f>SUM(E168:L170)</f>
        <v>#N/A</v>
      </c>
      <c r="N168" s="199" t="e">
        <f>AVERAGE(E168:J170)</f>
        <v>#N/A</v>
      </c>
    </row>
    <row r="169" spans="1:14" ht="15" hidden="1">
      <c r="A169" s="606"/>
      <c r="B169" s="170"/>
      <c r="C169" s="182"/>
      <c r="D169" s="251" t="e">
        <f>VLOOKUP(B169,Doubles!$C$6:$N$93,3,0)</f>
        <v>#N/A</v>
      </c>
      <c r="E169" s="95" t="e">
        <f>VLOOKUP(B169,Doubles!$C$6:$N$93,4,0)</f>
        <v>#N/A</v>
      </c>
      <c r="F169" s="95" t="e">
        <f>VLOOKUP(B169,Doubles!$C$6:$N$93,5,0)</f>
        <v>#N/A</v>
      </c>
      <c r="G169" s="95" t="e">
        <f>VLOOKUP(B169,Doubles!$C$6:$N$93,6,0)</f>
        <v>#N/A</v>
      </c>
      <c r="H169" s="95" t="e">
        <f>VLOOKUP(B169,Doubles!$C$6:$N$93,7,0)</f>
        <v>#N/A</v>
      </c>
      <c r="I169" s="95" t="e">
        <f>VLOOKUP(B169,Doubles!$C$6:$N$93,8,0)</f>
        <v>#N/A</v>
      </c>
      <c r="J169" s="95" t="e">
        <f>VLOOKUP(B169,Doubles!$C$6:$N$93,9,0)</f>
        <v>#N/A</v>
      </c>
      <c r="K169" s="95" t="e">
        <f>VLOOKUP(B169,Doubles!$C$6:$N$93,10,0)</f>
        <v>#N/A</v>
      </c>
      <c r="L169" s="95" t="e">
        <f>VLOOKUP(B169,Doubles!$C$6:$N$93,11,0)</f>
        <v>#N/A</v>
      </c>
      <c r="M169" s="229" t="e">
        <f>SUM(E168:L170)</f>
        <v>#N/A</v>
      </c>
      <c r="N169" s="197" t="e">
        <f>AVERAGE(E168:J170)</f>
        <v>#N/A</v>
      </c>
    </row>
    <row r="170" spans="1:14" ht="15.75" hidden="1" thickBot="1">
      <c r="A170" s="607"/>
      <c r="B170" s="178"/>
      <c r="C170" s="178"/>
      <c r="D170" s="252" t="e">
        <f>VLOOKUP(B170,Teams!C189:L272,3,0)</f>
        <v>#N/A</v>
      </c>
      <c r="E170" s="158" t="e">
        <f>VLOOKUP(B170,Teams!$C$6:$L$89,4,0)</f>
        <v>#N/A</v>
      </c>
      <c r="F170" s="158" t="e">
        <f>VLOOKUP(B170,Teams!$C$6:$L$89,5,0)</f>
        <v>#N/A</v>
      </c>
      <c r="G170" s="158" t="e">
        <f>VLOOKUP(B170,Teams!$C$6:$L$89,6,0)</f>
        <v>#N/A</v>
      </c>
      <c r="H170" s="158" t="e">
        <f>VLOOKUP(B170,Teams!$C$6:$L$89,7,0)</f>
        <v>#N/A</v>
      </c>
      <c r="I170" s="158"/>
      <c r="J170" s="158"/>
      <c r="K170" s="158" t="e">
        <f>VLOOKUP(B170,Teams!$C$6:$L$89,8,0)</f>
        <v>#N/A</v>
      </c>
      <c r="L170" s="158" t="e">
        <f>VLOOKUP(B170,Teams!$C$6:$L$89,9,0)</f>
        <v>#N/A</v>
      </c>
      <c r="M170" s="228" t="e">
        <f>SUM(E168:L170)</f>
        <v>#N/A</v>
      </c>
      <c r="N170" s="198" t="e">
        <f>AVERAGE(E168:J170)</f>
        <v>#N/A</v>
      </c>
    </row>
    <row r="171" spans="1:14" ht="15.75" hidden="1" thickTop="1">
      <c r="A171" s="605">
        <v>62</v>
      </c>
      <c r="B171" s="180"/>
      <c r="C171" s="162" t="e">
        <f>VLOOKUP(B171,Single!$C$6:$N$95,2,0)</f>
        <v>#N/A</v>
      </c>
      <c r="D171" s="163" t="e">
        <f>VLOOKUP(B171,Single!$C$6:$N$95,3,0)</f>
        <v>#N/A</v>
      </c>
      <c r="E171" s="163" t="e">
        <f>VLOOKUP(B171,Single!$C$6:$N$95,4,0)</f>
        <v>#N/A</v>
      </c>
      <c r="F171" s="163" t="e">
        <f>VLOOKUP(B171,Single!$C$6:$N$95,5,0)</f>
        <v>#N/A</v>
      </c>
      <c r="G171" s="163" t="e">
        <f>VLOOKUP(B171,Single!$C$6:$N$95,6,0)</f>
        <v>#N/A</v>
      </c>
      <c r="H171" s="163" t="e">
        <f>VLOOKUP(B171,Single!$C$6:$N$95,7,0)</f>
        <v>#N/A</v>
      </c>
      <c r="I171" s="163" t="e">
        <f>VLOOKUP(B171,Single!$C$6:$N$95,8,0)</f>
        <v>#N/A</v>
      </c>
      <c r="J171" s="163" t="e">
        <f>VLOOKUP(B171,Single!$C$6:$N$95,9,0)</f>
        <v>#N/A</v>
      </c>
      <c r="K171" s="163" t="e">
        <f>VLOOKUP(B171,Single!$C$6:$N$95,10,0)</f>
        <v>#N/A</v>
      </c>
      <c r="L171" s="163" t="e">
        <f>VLOOKUP(B171,Single!$C$6:$N$95,11,0)</f>
        <v>#N/A</v>
      </c>
      <c r="M171" s="119" t="e">
        <f>SUM(E171:L173)</f>
        <v>#N/A</v>
      </c>
      <c r="N171" s="199" t="e">
        <f>AVERAGE(E171:J173)</f>
        <v>#N/A</v>
      </c>
    </row>
    <row r="172" spans="1:14" ht="15" hidden="1">
      <c r="A172" s="606"/>
      <c r="B172" s="170"/>
      <c r="C172" s="182"/>
      <c r="D172" s="251" t="e">
        <f>VLOOKUP(B172,Doubles!$C$6:$N$93,3,0)</f>
        <v>#N/A</v>
      </c>
      <c r="E172" s="95" t="e">
        <f>VLOOKUP(B172,Doubles!$C$6:$N$93,4,0)</f>
        <v>#N/A</v>
      </c>
      <c r="F172" s="95" t="e">
        <f>VLOOKUP(B172,Doubles!$C$6:$N$93,5,0)</f>
        <v>#N/A</v>
      </c>
      <c r="G172" s="95" t="e">
        <f>VLOOKUP(B172,Doubles!$C$6:$N$93,6,0)</f>
        <v>#N/A</v>
      </c>
      <c r="H172" s="95" t="e">
        <f>VLOOKUP(B172,Doubles!$C$6:$N$93,7,0)</f>
        <v>#N/A</v>
      </c>
      <c r="I172" s="95" t="e">
        <f>VLOOKUP(B172,Doubles!$C$6:$N$93,8,0)</f>
        <v>#N/A</v>
      </c>
      <c r="J172" s="95" t="e">
        <f>VLOOKUP(B172,Doubles!$C$6:$N$93,9,0)</f>
        <v>#N/A</v>
      </c>
      <c r="K172" s="95" t="e">
        <f>VLOOKUP(B172,Doubles!$C$6:$N$93,10,0)</f>
        <v>#N/A</v>
      </c>
      <c r="L172" s="95" t="e">
        <f>VLOOKUP(B172,Doubles!$C$6:$N$93,11,0)</f>
        <v>#N/A</v>
      </c>
      <c r="M172" s="229" t="e">
        <f>SUM(E171:L173)</f>
        <v>#N/A</v>
      </c>
      <c r="N172" s="197" t="e">
        <f>AVERAGE(E171:J173)</f>
        <v>#N/A</v>
      </c>
    </row>
    <row r="173" spans="1:14" ht="15.75" hidden="1" thickBot="1">
      <c r="A173" s="607"/>
      <c r="B173" s="178"/>
      <c r="C173" s="178"/>
      <c r="D173" s="252" t="e">
        <f>VLOOKUP(B173,Teams!C192:L275,3,0)</f>
        <v>#N/A</v>
      </c>
      <c r="E173" s="158" t="e">
        <f>VLOOKUP(B173,Teams!$C$6:$L$89,4,0)</f>
        <v>#N/A</v>
      </c>
      <c r="F173" s="158" t="e">
        <f>VLOOKUP(B173,Teams!$C$6:$L$89,5,0)</f>
        <v>#N/A</v>
      </c>
      <c r="G173" s="158" t="e">
        <f>VLOOKUP(B173,Teams!$C$6:$L$89,6,0)</f>
        <v>#N/A</v>
      </c>
      <c r="H173" s="158" t="e">
        <f>VLOOKUP(B173,Teams!$C$6:$L$89,7,0)</f>
        <v>#N/A</v>
      </c>
      <c r="I173" s="158"/>
      <c r="J173" s="158"/>
      <c r="K173" s="158" t="e">
        <f>VLOOKUP(B173,Teams!$C$6:$L$89,8,0)</f>
        <v>#N/A</v>
      </c>
      <c r="L173" s="158" t="e">
        <f>VLOOKUP(B173,Teams!$C$6:$L$89,9,0)</f>
        <v>#N/A</v>
      </c>
      <c r="M173" s="228" t="e">
        <f>SUM(E171:L173)</f>
        <v>#N/A</v>
      </c>
      <c r="N173" s="198" t="e">
        <f>AVERAGE(E171:J173)</f>
        <v>#N/A</v>
      </c>
    </row>
    <row r="174" spans="1:14" ht="15.75" hidden="1" thickTop="1">
      <c r="A174" s="605">
        <v>63</v>
      </c>
      <c r="B174" s="180"/>
      <c r="C174" s="162" t="e">
        <f>VLOOKUP(B174,Single!$C$6:$N$95,2,0)</f>
        <v>#N/A</v>
      </c>
      <c r="D174" s="163" t="e">
        <f>VLOOKUP(B174,Single!$C$6:$N$95,3,0)</f>
        <v>#N/A</v>
      </c>
      <c r="E174" s="163" t="e">
        <f>VLOOKUP(B174,Single!$C$6:$N$95,4,0)</f>
        <v>#N/A</v>
      </c>
      <c r="F174" s="163" t="e">
        <f>VLOOKUP(B174,Single!$C$6:$N$95,5,0)</f>
        <v>#N/A</v>
      </c>
      <c r="G174" s="163" t="e">
        <f>VLOOKUP(B174,Single!$C$6:$N$95,6,0)</f>
        <v>#N/A</v>
      </c>
      <c r="H174" s="163" t="e">
        <f>VLOOKUP(B174,Single!$C$6:$N$95,7,0)</f>
        <v>#N/A</v>
      </c>
      <c r="I174" s="163" t="e">
        <f>VLOOKUP(B174,Single!$C$6:$N$95,8,0)</f>
        <v>#N/A</v>
      </c>
      <c r="J174" s="163" t="e">
        <f>VLOOKUP(B174,Single!$C$6:$N$95,9,0)</f>
        <v>#N/A</v>
      </c>
      <c r="K174" s="163" t="e">
        <f>VLOOKUP(B174,Single!$C$6:$N$95,10,0)</f>
        <v>#N/A</v>
      </c>
      <c r="L174" s="163" t="e">
        <f>VLOOKUP(B174,Single!$C$6:$N$95,11,0)</f>
        <v>#N/A</v>
      </c>
      <c r="M174" s="119" t="e">
        <f>SUM(E174:L176)</f>
        <v>#N/A</v>
      </c>
      <c r="N174" s="199" t="e">
        <f>AVERAGE(E174:J176)</f>
        <v>#N/A</v>
      </c>
    </row>
    <row r="175" spans="1:14" ht="15" hidden="1">
      <c r="A175" s="606"/>
      <c r="B175" s="170"/>
      <c r="C175" s="182"/>
      <c r="D175" s="251" t="e">
        <f>VLOOKUP(B175,Doubles!$C$6:$N$93,3,0)</f>
        <v>#N/A</v>
      </c>
      <c r="E175" s="95" t="e">
        <f>VLOOKUP(B175,Doubles!$C$6:$N$93,4,0)</f>
        <v>#N/A</v>
      </c>
      <c r="F175" s="95" t="e">
        <f>VLOOKUP(B175,Doubles!$C$6:$N$93,5,0)</f>
        <v>#N/A</v>
      </c>
      <c r="G175" s="95" t="e">
        <f>VLOOKUP(B175,Doubles!$C$6:$N$93,6,0)</f>
        <v>#N/A</v>
      </c>
      <c r="H175" s="95" t="e">
        <f>VLOOKUP(B175,Doubles!$C$6:$N$93,7,0)</f>
        <v>#N/A</v>
      </c>
      <c r="I175" s="95" t="e">
        <f>VLOOKUP(B175,Doubles!$C$6:$N$93,8,0)</f>
        <v>#N/A</v>
      </c>
      <c r="J175" s="95" t="e">
        <f>VLOOKUP(B175,Doubles!$C$6:$N$93,9,0)</f>
        <v>#N/A</v>
      </c>
      <c r="K175" s="95" t="e">
        <f>VLOOKUP(B175,Doubles!$C$6:$N$93,10,0)</f>
        <v>#N/A</v>
      </c>
      <c r="L175" s="95" t="e">
        <f>VLOOKUP(B175,Doubles!$C$6:$N$93,11,0)</f>
        <v>#N/A</v>
      </c>
      <c r="M175" s="229" t="e">
        <f>SUM(E174:L176)</f>
        <v>#N/A</v>
      </c>
      <c r="N175" s="197" t="e">
        <f>AVERAGE(E174:J176)</f>
        <v>#N/A</v>
      </c>
    </row>
    <row r="176" spans="1:14" ht="15.75" hidden="1" thickBot="1">
      <c r="A176" s="607"/>
      <c r="B176" s="178"/>
      <c r="C176" s="178"/>
      <c r="D176" s="252" t="e">
        <f>VLOOKUP(B176,Teams!C195:L278,3,0)</f>
        <v>#N/A</v>
      </c>
      <c r="E176" s="158" t="e">
        <f>VLOOKUP(B176,Teams!$C$6:$L$89,4,0)</f>
        <v>#N/A</v>
      </c>
      <c r="F176" s="158" t="e">
        <f>VLOOKUP(B176,Teams!$C$6:$L$89,5,0)</f>
        <v>#N/A</v>
      </c>
      <c r="G176" s="158" t="e">
        <f>VLOOKUP(B176,Teams!$C$6:$L$89,6,0)</f>
        <v>#N/A</v>
      </c>
      <c r="H176" s="158" t="e">
        <f>VLOOKUP(B176,Teams!$C$6:$L$89,7,0)</f>
        <v>#N/A</v>
      </c>
      <c r="I176" s="158"/>
      <c r="J176" s="158"/>
      <c r="K176" s="158" t="e">
        <f>VLOOKUP(B176,Teams!$C$6:$L$89,8,0)</f>
        <v>#N/A</v>
      </c>
      <c r="L176" s="158" t="e">
        <f>VLOOKUP(B176,Teams!$C$6:$L$89,9,0)</f>
        <v>#N/A</v>
      </c>
      <c r="M176" s="228" t="e">
        <f>SUM(E174:L176)</f>
        <v>#N/A</v>
      </c>
      <c r="N176" s="198" t="e">
        <f>AVERAGE(E174:J176)</f>
        <v>#N/A</v>
      </c>
    </row>
    <row r="177" spans="1:14" ht="15.75" hidden="1" thickTop="1">
      <c r="A177" s="605">
        <v>64</v>
      </c>
      <c r="B177" s="180"/>
      <c r="C177" s="162" t="e">
        <f>VLOOKUP(B177,Single!$C$6:$N$95,2,0)</f>
        <v>#N/A</v>
      </c>
      <c r="D177" s="163" t="e">
        <f>VLOOKUP(B177,Single!$C$6:$N$95,3,0)</f>
        <v>#N/A</v>
      </c>
      <c r="E177" s="163" t="e">
        <f>VLOOKUP(B177,Single!$C$6:$N$95,4,0)</f>
        <v>#N/A</v>
      </c>
      <c r="F177" s="163" t="e">
        <f>VLOOKUP(B177,Single!$C$6:$N$95,5,0)</f>
        <v>#N/A</v>
      </c>
      <c r="G177" s="163" t="e">
        <f>VLOOKUP(B177,Single!$C$6:$N$95,6,0)</f>
        <v>#N/A</v>
      </c>
      <c r="H177" s="163" t="e">
        <f>VLOOKUP(B177,Single!$C$6:$N$95,7,0)</f>
        <v>#N/A</v>
      </c>
      <c r="I177" s="163" t="e">
        <f>VLOOKUP(B177,Single!$C$6:$N$95,8,0)</f>
        <v>#N/A</v>
      </c>
      <c r="J177" s="163" t="e">
        <f>VLOOKUP(B177,Single!$C$6:$N$95,9,0)</f>
        <v>#N/A</v>
      </c>
      <c r="K177" s="163" t="e">
        <f>VLOOKUP(B177,Single!$C$6:$N$95,10,0)</f>
        <v>#N/A</v>
      </c>
      <c r="L177" s="163" t="e">
        <f>VLOOKUP(B177,Single!$C$6:$N$95,11,0)</f>
        <v>#N/A</v>
      </c>
      <c r="M177" s="119" t="e">
        <f>SUM(E177:L179)</f>
        <v>#N/A</v>
      </c>
      <c r="N177" s="199" t="e">
        <f>AVERAGE(E177:J179)</f>
        <v>#N/A</v>
      </c>
    </row>
    <row r="178" spans="1:14" ht="15" hidden="1">
      <c r="A178" s="606"/>
      <c r="B178" s="170"/>
      <c r="C178" s="182"/>
      <c r="D178" s="251" t="e">
        <f>VLOOKUP(B178,Doubles!$C$6:$N$93,3,0)</f>
        <v>#N/A</v>
      </c>
      <c r="E178" s="95" t="e">
        <f>VLOOKUP(B178,Doubles!$C$6:$N$93,4,0)</f>
        <v>#N/A</v>
      </c>
      <c r="F178" s="95" t="e">
        <f>VLOOKUP(B178,Doubles!$C$6:$N$93,5,0)</f>
        <v>#N/A</v>
      </c>
      <c r="G178" s="95" t="e">
        <f>VLOOKUP(B178,Doubles!$C$6:$N$93,6,0)</f>
        <v>#N/A</v>
      </c>
      <c r="H178" s="95" t="e">
        <f>VLOOKUP(B178,Doubles!$C$6:$N$93,7,0)</f>
        <v>#N/A</v>
      </c>
      <c r="I178" s="95" t="e">
        <f>VLOOKUP(B178,Doubles!$C$6:$N$93,8,0)</f>
        <v>#N/A</v>
      </c>
      <c r="J178" s="95" t="e">
        <f>VLOOKUP(B178,Doubles!$C$6:$N$93,9,0)</f>
        <v>#N/A</v>
      </c>
      <c r="K178" s="95" t="e">
        <f>VLOOKUP(B178,Doubles!$C$6:$N$93,10,0)</f>
        <v>#N/A</v>
      </c>
      <c r="L178" s="95" t="e">
        <f>VLOOKUP(B178,Doubles!$C$6:$N$93,11,0)</f>
        <v>#N/A</v>
      </c>
      <c r="M178" s="229" t="e">
        <f>SUM(E177:L179)</f>
        <v>#N/A</v>
      </c>
      <c r="N178" s="197" t="e">
        <f>AVERAGE(E177:J179)</f>
        <v>#N/A</v>
      </c>
    </row>
    <row r="179" spans="1:14" ht="15.75" hidden="1" thickBot="1">
      <c r="A179" s="607"/>
      <c r="B179" s="178"/>
      <c r="C179" s="178"/>
      <c r="D179" s="252" t="e">
        <f>VLOOKUP(B179,Teams!C198:L281,3,0)</f>
        <v>#N/A</v>
      </c>
      <c r="E179" s="158" t="e">
        <f>VLOOKUP(B179,Teams!$C$6:$L$89,4,0)</f>
        <v>#N/A</v>
      </c>
      <c r="F179" s="158" t="e">
        <f>VLOOKUP(B179,Teams!$C$6:$L$89,5,0)</f>
        <v>#N/A</v>
      </c>
      <c r="G179" s="158" t="e">
        <f>VLOOKUP(B179,Teams!$C$6:$L$89,6,0)</f>
        <v>#N/A</v>
      </c>
      <c r="H179" s="158" t="e">
        <f>VLOOKUP(B179,Teams!$C$6:$L$89,7,0)</f>
        <v>#N/A</v>
      </c>
      <c r="I179" s="158"/>
      <c r="J179" s="158"/>
      <c r="K179" s="158" t="e">
        <f>VLOOKUP(B179,Teams!$C$6:$L$89,8,0)</f>
        <v>#N/A</v>
      </c>
      <c r="L179" s="158" t="e">
        <f>VLOOKUP(B179,Teams!$C$6:$L$89,9,0)</f>
        <v>#N/A</v>
      </c>
      <c r="M179" s="228" t="e">
        <f>SUM(E177:L179)</f>
        <v>#N/A</v>
      </c>
      <c r="N179" s="198" t="e">
        <f>AVERAGE(E177:J179)</f>
        <v>#N/A</v>
      </c>
    </row>
    <row r="180" spans="1:14" ht="15.75" hidden="1" thickTop="1">
      <c r="A180" s="605">
        <v>65</v>
      </c>
      <c r="B180" s="180"/>
      <c r="C180" s="162" t="e">
        <f>VLOOKUP(B180,Single!$C$6:$N$95,2,0)</f>
        <v>#N/A</v>
      </c>
      <c r="D180" s="163" t="e">
        <f>VLOOKUP(B180,Single!$C$6:$N$95,3,0)</f>
        <v>#N/A</v>
      </c>
      <c r="E180" s="163" t="e">
        <f>VLOOKUP(B180,Single!$C$6:$N$95,4,0)</f>
        <v>#N/A</v>
      </c>
      <c r="F180" s="163" t="e">
        <f>VLOOKUP(B180,Single!$C$6:$N$95,5,0)</f>
        <v>#N/A</v>
      </c>
      <c r="G180" s="163" t="e">
        <f>VLOOKUP(B180,Single!$C$6:$N$95,6,0)</f>
        <v>#N/A</v>
      </c>
      <c r="H180" s="163" t="e">
        <f>VLOOKUP(B180,Single!$C$6:$N$95,7,0)</f>
        <v>#N/A</v>
      </c>
      <c r="I180" s="163" t="e">
        <f>VLOOKUP(B180,Single!$C$6:$N$95,8,0)</f>
        <v>#N/A</v>
      </c>
      <c r="J180" s="163" t="e">
        <f>VLOOKUP(B180,Single!$C$6:$N$95,9,0)</f>
        <v>#N/A</v>
      </c>
      <c r="K180" s="163" t="e">
        <f>VLOOKUP(B180,Single!$C$6:$N$95,10,0)</f>
        <v>#N/A</v>
      </c>
      <c r="L180" s="163" t="e">
        <f>VLOOKUP(B180,Single!$C$6:$N$95,11,0)</f>
        <v>#N/A</v>
      </c>
      <c r="M180" s="119" t="e">
        <f>SUM(E180:L182)</f>
        <v>#N/A</v>
      </c>
      <c r="N180" s="199" t="e">
        <f>AVERAGE(E180:J182)</f>
        <v>#N/A</v>
      </c>
    </row>
    <row r="181" spans="1:14" ht="15" hidden="1">
      <c r="A181" s="606"/>
      <c r="B181" s="170"/>
      <c r="C181" s="182"/>
      <c r="D181" s="251" t="e">
        <f>VLOOKUP(B181,Doubles!$C$6:$N$93,3,0)</f>
        <v>#N/A</v>
      </c>
      <c r="E181" s="95" t="e">
        <f>VLOOKUP(B181,Doubles!$C$6:$N$93,4,0)</f>
        <v>#N/A</v>
      </c>
      <c r="F181" s="95" t="e">
        <f>VLOOKUP(B181,Doubles!$C$6:$N$93,5,0)</f>
        <v>#N/A</v>
      </c>
      <c r="G181" s="95" t="e">
        <f>VLOOKUP(B181,Doubles!$C$6:$N$93,6,0)</f>
        <v>#N/A</v>
      </c>
      <c r="H181" s="95" t="e">
        <f>VLOOKUP(B181,Doubles!$C$6:$N$93,7,0)</f>
        <v>#N/A</v>
      </c>
      <c r="I181" s="95" t="e">
        <f>VLOOKUP(B181,Doubles!$C$6:$N$93,8,0)</f>
        <v>#N/A</v>
      </c>
      <c r="J181" s="95" t="e">
        <f>VLOOKUP(B181,Doubles!$C$6:$N$93,9,0)</f>
        <v>#N/A</v>
      </c>
      <c r="K181" s="95" t="e">
        <f>VLOOKUP(B181,Doubles!$C$6:$N$93,10,0)</f>
        <v>#N/A</v>
      </c>
      <c r="L181" s="95" t="e">
        <f>VLOOKUP(B181,Doubles!$C$6:$N$93,11,0)</f>
        <v>#N/A</v>
      </c>
      <c r="M181" s="229" t="e">
        <f>SUM(E180:L182)</f>
        <v>#N/A</v>
      </c>
      <c r="N181" s="197" t="e">
        <f>AVERAGE(E180:J182)</f>
        <v>#N/A</v>
      </c>
    </row>
    <row r="182" spans="1:14" ht="15.75" hidden="1" thickBot="1">
      <c r="A182" s="607"/>
      <c r="B182" s="178"/>
      <c r="C182" s="178"/>
      <c r="D182" s="252" t="e">
        <f>VLOOKUP(B182,Teams!C201:L284,3,0)</f>
        <v>#N/A</v>
      </c>
      <c r="E182" s="158" t="e">
        <f>VLOOKUP(B182,Teams!$C$6:$L$89,4,0)</f>
        <v>#N/A</v>
      </c>
      <c r="F182" s="158" t="e">
        <f>VLOOKUP(B182,Teams!$C$6:$L$89,5,0)</f>
        <v>#N/A</v>
      </c>
      <c r="G182" s="158" t="e">
        <f>VLOOKUP(B182,Teams!$C$6:$L$89,6,0)</f>
        <v>#N/A</v>
      </c>
      <c r="H182" s="158" t="e">
        <f>VLOOKUP(B182,Teams!$C$6:$L$89,7,0)</f>
        <v>#N/A</v>
      </c>
      <c r="I182" s="158"/>
      <c r="J182" s="158"/>
      <c r="K182" s="158" t="e">
        <f>VLOOKUP(B182,Teams!$C$6:$L$89,8,0)</f>
        <v>#N/A</v>
      </c>
      <c r="L182" s="158" t="e">
        <f>VLOOKUP(B182,Teams!$C$6:$L$89,9,0)</f>
        <v>#N/A</v>
      </c>
      <c r="M182" s="228" t="e">
        <f>SUM(E180:L182)</f>
        <v>#N/A</v>
      </c>
      <c r="N182" s="198" t="e">
        <f>AVERAGE(E180:J182)</f>
        <v>#N/A</v>
      </c>
    </row>
    <row r="183" spans="1:14" ht="15.75" hidden="1" thickTop="1">
      <c r="A183" s="605">
        <v>66</v>
      </c>
      <c r="B183" s="180"/>
      <c r="C183" s="162" t="e">
        <f>VLOOKUP(B183,Single!$C$6:$N$95,2,0)</f>
        <v>#N/A</v>
      </c>
      <c r="D183" s="163" t="e">
        <f>VLOOKUP(B183,Single!$C$6:$N$95,3,0)</f>
        <v>#N/A</v>
      </c>
      <c r="E183" s="163" t="e">
        <f>VLOOKUP(B183,Single!$C$6:$N$95,4,0)</f>
        <v>#N/A</v>
      </c>
      <c r="F183" s="163" t="e">
        <f>VLOOKUP(B183,Single!$C$6:$N$95,5,0)</f>
        <v>#N/A</v>
      </c>
      <c r="G183" s="163" t="e">
        <f>VLOOKUP(B183,Single!$C$6:$N$95,6,0)</f>
        <v>#N/A</v>
      </c>
      <c r="H183" s="163" t="e">
        <f>VLOOKUP(B183,Single!$C$6:$N$95,7,0)</f>
        <v>#N/A</v>
      </c>
      <c r="I183" s="163" t="e">
        <f>VLOOKUP(B183,Single!$C$6:$N$95,8,0)</f>
        <v>#N/A</v>
      </c>
      <c r="J183" s="163" t="e">
        <f>VLOOKUP(B183,Single!$C$6:$N$95,9,0)</f>
        <v>#N/A</v>
      </c>
      <c r="K183" s="163" t="e">
        <f>VLOOKUP(B183,Single!$C$6:$N$95,10,0)</f>
        <v>#N/A</v>
      </c>
      <c r="L183" s="163" t="e">
        <f>VLOOKUP(B183,Single!$C$6:$N$95,11,0)</f>
        <v>#N/A</v>
      </c>
      <c r="M183" s="119" t="e">
        <f>SUM(E183:L185)</f>
        <v>#N/A</v>
      </c>
      <c r="N183" s="199" t="e">
        <f>AVERAGE(E183:J185)</f>
        <v>#N/A</v>
      </c>
    </row>
    <row r="184" spans="1:14" ht="15" hidden="1">
      <c r="A184" s="606"/>
      <c r="B184" s="170"/>
      <c r="C184" s="182"/>
      <c r="D184" s="251" t="e">
        <f>VLOOKUP(B184,Doubles!$C$6:$N$93,3,0)</f>
        <v>#N/A</v>
      </c>
      <c r="E184" s="95" t="e">
        <f>VLOOKUP(B184,Doubles!$C$6:$N$93,4,0)</f>
        <v>#N/A</v>
      </c>
      <c r="F184" s="95" t="e">
        <f>VLOOKUP(B184,Doubles!$C$6:$N$93,5,0)</f>
        <v>#N/A</v>
      </c>
      <c r="G184" s="95" t="e">
        <f>VLOOKUP(B184,Doubles!$C$6:$N$93,6,0)</f>
        <v>#N/A</v>
      </c>
      <c r="H184" s="95" t="e">
        <f>VLOOKUP(B184,Doubles!$C$6:$N$93,7,0)</f>
        <v>#N/A</v>
      </c>
      <c r="I184" s="95" t="e">
        <f>VLOOKUP(B184,Doubles!$C$6:$N$93,8,0)</f>
        <v>#N/A</v>
      </c>
      <c r="J184" s="95" t="e">
        <f>VLOOKUP(B184,Doubles!$C$6:$N$93,9,0)</f>
        <v>#N/A</v>
      </c>
      <c r="K184" s="95" t="e">
        <f>VLOOKUP(B184,Doubles!$C$6:$N$93,10,0)</f>
        <v>#N/A</v>
      </c>
      <c r="L184" s="95" t="e">
        <f>VLOOKUP(B184,Doubles!$C$6:$N$93,11,0)</f>
        <v>#N/A</v>
      </c>
      <c r="M184" s="229" t="e">
        <f>SUM(E183:L185)</f>
        <v>#N/A</v>
      </c>
      <c r="N184" s="197" t="e">
        <f>AVERAGE(E183:J185)</f>
        <v>#N/A</v>
      </c>
    </row>
    <row r="185" spans="1:14" ht="15.75" hidden="1" thickBot="1">
      <c r="A185" s="607"/>
      <c r="B185" s="178"/>
      <c r="C185" s="178"/>
      <c r="D185" s="252" t="e">
        <f>VLOOKUP(B185,Teams!C204:L287,3,0)</f>
        <v>#N/A</v>
      </c>
      <c r="E185" s="158" t="e">
        <f>VLOOKUP(B185,Teams!$C$6:$L$89,4,0)</f>
        <v>#N/A</v>
      </c>
      <c r="F185" s="158" t="e">
        <f>VLOOKUP(B185,Teams!$C$6:$L$89,5,0)</f>
        <v>#N/A</v>
      </c>
      <c r="G185" s="158" t="e">
        <f>VLOOKUP(B185,Teams!$C$6:$L$89,6,0)</f>
        <v>#N/A</v>
      </c>
      <c r="H185" s="158" t="e">
        <f>VLOOKUP(B185,Teams!$C$6:$L$89,7,0)</f>
        <v>#N/A</v>
      </c>
      <c r="I185" s="158"/>
      <c r="J185" s="158"/>
      <c r="K185" s="158" t="e">
        <f>VLOOKUP(B185,Teams!$C$6:$L$89,8,0)</f>
        <v>#N/A</v>
      </c>
      <c r="L185" s="158" t="e">
        <f>VLOOKUP(B185,Teams!$C$6:$L$89,9,0)</f>
        <v>#N/A</v>
      </c>
      <c r="M185" s="228" t="e">
        <f>SUM(E183:L185)</f>
        <v>#N/A</v>
      </c>
      <c r="N185" s="198" t="e">
        <f>AVERAGE(E183:J185)</f>
        <v>#N/A</v>
      </c>
    </row>
    <row r="186" spans="1:14" ht="15.75" hidden="1" thickTop="1">
      <c r="A186" s="605">
        <v>67</v>
      </c>
      <c r="B186" s="180"/>
      <c r="C186" s="162" t="e">
        <f>VLOOKUP(B186,Single!$C$6:$N$95,2,0)</f>
        <v>#N/A</v>
      </c>
      <c r="D186" s="163" t="e">
        <f>VLOOKUP(B186,Single!$C$6:$N$95,3,0)</f>
        <v>#N/A</v>
      </c>
      <c r="E186" s="163" t="e">
        <f>VLOOKUP(B186,Single!$C$6:$N$95,4,0)</f>
        <v>#N/A</v>
      </c>
      <c r="F186" s="163" t="e">
        <f>VLOOKUP(B186,Single!$C$6:$N$95,5,0)</f>
        <v>#N/A</v>
      </c>
      <c r="G186" s="163" t="e">
        <f>VLOOKUP(B186,Single!$C$6:$N$95,6,0)</f>
        <v>#N/A</v>
      </c>
      <c r="H186" s="163" t="e">
        <f>VLOOKUP(B186,Single!$C$6:$N$95,7,0)</f>
        <v>#N/A</v>
      </c>
      <c r="I186" s="163" t="e">
        <f>VLOOKUP(B186,Single!$C$6:$N$95,8,0)</f>
        <v>#N/A</v>
      </c>
      <c r="J186" s="163" t="e">
        <f>VLOOKUP(B186,Single!$C$6:$N$95,9,0)</f>
        <v>#N/A</v>
      </c>
      <c r="K186" s="163" t="e">
        <f>VLOOKUP(B186,Single!$C$6:$N$95,10,0)</f>
        <v>#N/A</v>
      </c>
      <c r="L186" s="163" t="e">
        <f>VLOOKUP(B186,Single!$C$6:$N$95,11,0)</f>
        <v>#N/A</v>
      </c>
      <c r="M186" s="119" t="e">
        <f>SUM(E186:L188)</f>
        <v>#N/A</v>
      </c>
      <c r="N186" s="199" t="e">
        <f>AVERAGE(E186:J188)</f>
        <v>#N/A</v>
      </c>
    </row>
    <row r="187" spans="1:14" ht="15" hidden="1">
      <c r="A187" s="606"/>
      <c r="B187" s="170"/>
      <c r="C187" s="182"/>
      <c r="D187" s="251" t="e">
        <f>VLOOKUP(B187,Doubles!$C$6:$N$93,3,0)</f>
        <v>#N/A</v>
      </c>
      <c r="E187" s="95" t="e">
        <f>VLOOKUP(B187,Doubles!$C$6:$N$93,4,0)</f>
        <v>#N/A</v>
      </c>
      <c r="F187" s="95" t="e">
        <f>VLOOKUP(B187,Doubles!$C$6:$N$93,5,0)</f>
        <v>#N/A</v>
      </c>
      <c r="G187" s="95" t="e">
        <f>VLOOKUP(B187,Doubles!$C$6:$N$93,6,0)</f>
        <v>#N/A</v>
      </c>
      <c r="H187" s="95" t="e">
        <f>VLOOKUP(B187,Doubles!$C$6:$N$93,7,0)</f>
        <v>#N/A</v>
      </c>
      <c r="I187" s="95" t="e">
        <f>VLOOKUP(B187,Doubles!$C$6:$N$93,8,0)</f>
        <v>#N/A</v>
      </c>
      <c r="J187" s="95" t="e">
        <f>VLOOKUP(B187,Doubles!$C$6:$N$93,9,0)</f>
        <v>#N/A</v>
      </c>
      <c r="K187" s="95" t="e">
        <f>VLOOKUP(B187,Doubles!$C$6:$N$93,10,0)</f>
        <v>#N/A</v>
      </c>
      <c r="L187" s="95" t="e">
        <f>VLOOKUP(B187,Doubles!$C$6:$N$93,11,0)</f>
        <v>#N/A</v>
      </c>
      <c r="M187" s="229" t="e">
        <f>SUM(E186:L188)</f>
        <v>#N/A</v>
      </c>
      <c r="N187" s="197" t="e">
        <f>AVERAGE(E186:J188)</f>
        <v>#N/A</v>
      </c>
    </row>
    <row r="188" spans="1:14" ht="15.75" hidden="1" thickBot="1">
      <c r="A188" s="607"/>
      <c r="B188" s="178"/>
      <c r="C188" s="178"/>
      <c r="D188" s="252" t="e">
        <f>VLOOKUP(B188,Teams!C207:L290,3,0)</f>
        <v>#N/A</v>
      </c>
      <c r="E188" s="158" t="e">
        <f>VLOOKUP(B188,Teams!$C$6:$L$89,4,0)</f>
        <v>#N/A</v>
      </c>
      <c r="F188" s="158" t="e">
        <f>VLOOKUP(B188,Teams!$C$6:$L$89,5,0)</f>
        <v>#N/A</v>
      </c>
      <c r="G188" s="158" t="e">
        <f>VLOOKUP(B188,Teams!$C$6:$L$89,6,0)</f>
        <v>#N/A</v>
      </c>
      <c r="H188" s="158" t="e">
        <f>VLOOKUP(B188,Teams!$C$6:$L$89,7,0)</f>
        <v>#N/A</v>
      </c>
      <c r="I188" s="158"/>
      <c r="J188" s="158"/>
      <c r="K188" s="158" t="e">
        <f>VLOOKUP(B188,Teams!$C$6:$L$89,8,0)</f>
        <v>#N/A</v>
      </c>
      <c r="L188" s="158" t="e">
        <f>VLOOKUP(B188,Teams!$C$6:$L$89,9,0)</f>
        <v>#N/A</v>
      </c>
      <c r="M188" s="228" t="e">
        <f>SUM(E186:L188)</f>
        <v>#N/A</v>
      </c>
      <c r="N188" s="198" t="e">
        <f>AVERAGE(E186:J188)</f>
        <v>#N/A</v>
      </c>
    </row>
    <row r="189" spans="1:14" ht="15.75" hidden="1" thickTop="1">
      <c r="A189" s="605">
        <v>68</v>
      </c>
      <c r="B189" s="180"/>
      <c r="C189" s="162" t="e">
        <f>VLOOKUP(B189,Single!$C$6:$N$95,2,0)</f>
        <v>#N/A</v>
      </c>
      <c r="D189" s="163" t="e">
        <f>VLOOKUP(B189,Single!$C$6:$N$95,3,0)</f>
        <v>#N/A</v>
      </c>
      <c r="E189" s="163" t="e">
        <f>VLOOKUP(B189,Single!$C$6:$N$95,4,0)</f>
        <v>#N/A</v>
      </c>
      <c r="F189" s="163" t="e">
        <f>VLOOKUP(B189,Single!$C$6:$N$95,5,0)</f>
        <v>#N/A</v>
      </c>
      <c r="G189" s="163" t="e">
        <f>VLOOKUP(B189,Single!$C$6:$N$95,6,0)</f>
        <v>#N/A</v>
      </c>
      <c r="H189" s="163" t="e">
        <f>VLOOKUP(B189,Single!$C$6:$N$95,7,0)</f>
        <v>#N/A</v>
      </c>
      <c r="I189" s="163" t="e">
        <f>VLOOKUP(B189,Single!$C$6:$N$95,8,0)</f>
        <v>#N/A</v>
      </c>
      <c r="J189" s="163" t="e">
        <f>VLOOKUP(B189,Single!$C$6:$N$95,9,0)</f>
        <v>#N/A</v>
      </c>
      <c r="K189" s="163" t="e">
        <f>VLOOKUP(B189,Single!$C$6:$N$95,10,0)</f>
        <v>#N/A</v>
      </c>
      <c r="L189" s="163" t="e">
        <f>VLOOKUP(B189,Single!$C$6:$N$95,11,0)</f>
        <v>#N/A</v>
      </c>
      <c r="M189" s="119" t="e">
        <f>SUM(E189:L191)</f>
        <v>#N/A</v>
      </c>
      <c r="N189" s="199" t="e">
        <f>AVERAGE(E189:J191)</f>
        <v>#N/A</v>
      </c>
    </row>
    <row r="190" spans="1:14" ht="15" hidden="1">
      <c r="A190" s="606"/>
      <c r="B190" s="170"/>
      <c r="C190" s="182"/>
      <c r="D190" s="251" t="e">
        <f>VLOOKUP(B190,Doubles!$C$6:$N$93,3,0)</f>
        <v>#N/A</v>
      </c>
      <c r="E190" s="95" t="e">
        <f>VLOOKUP(B190,Doubles!$C$6:$N$93,4,0)</f>
        <v>#N/A</v>
      </c>
      <c r="F190" s="95" t="e">
        <f>VLOOKUP(B190,Doubles!$C$6:$N$93,5,0)</f>
        <v>#N/A</v>
      </c>
      <c r="G190" s="95" t="e">
        <f>VLOOKUP(B190,Doubles!$C$6:$N$93,6,0)</f>
        <v>#N/A</v>
      </c>
      <c r="H190" s="95" t="e">
        <f>VLOOKUP(B190,Doubles!$C$6:$N$93,7,0)</f>
        <v>#N/A</v>
      </c>
      <c r="I190" s="95" t="e">
        <f>VLOOKUP(B190,Doubles!$C$6:$N$93,8,0)</f>
        <v>#N/A</v>
      </c>
      <c r="J190" s="95" t="e">
        <f>VLOOKUP(B190,Doubles!$C$6:$N$93,9,0)</f>
        <v>#N/A</v>
      </c>
      <c r="K190" s="95" t="e">
        <f>VLOOKUP(B190,Doubles!$C$6:$N$93,10,0)</f>
        <v>#N/A</v>
      </c>
      <c r="L190" s="95" t="e">
        <f>VLOOKUP(B190,Doubles!$C$6:$N$93,11,0)</f>
        <v>#N/A</v>
      </c>
      <c r="M190" s="229" t="e">
        <f>SUM(E189:L191)</f>
        <v>#N/A</v>
      </c>
      <c r="N190" s="197" t="e">
        <f>AVERAGE(E189:J191)</f>
        <v>#N/A</v>
      </c>
    </row>
    <row r="191" spans="1:14" ht="15.75" hidden="1" thickBot="1">
      <c r="A191" s="607"/>
      <c r="B191" s="178"/>
      <c r="C191" s="178"/>
      <c r="D191" s="252" t="e">
        <f>VLOOKUP(B191,Teams!C210:L293,3,0)</f>
        <v>#N/A</v>
      </c>
      <c r="E191" s="158" t="e">
        <f>VLOOKUP(B191,Teams!$C$6:$L$89,4,0)</f>
        <v>#N/A</v>
      </c>
      <c r="F191" s="158" t="e">
        <f>VLOOKUP(B191,Teams!$C$6:$L$89,5,0)</f>
        <v>#N/A</v>
      </c>
      <c r="G191" s="158" t="e">
        <f>VLOOKUP(B191,Teams!$C$6:$L$89,6,0)</f>
        <v>#N/A</v>
      </c>
      <c r="H191" s="158" t="e">
        <f>VLOOKUP(B191,Teams!$C$6:$L$89,7,0)</f>
        <v>#N/A</v>
      </c>
      <c r="I191" s="158"/>
      <c r="J191" s="158"/>
      <c r="K191" s="158" t="e">
        <f>VLOOKUP(B191,Teams!$C$6:$L$89,8,0)</f>
        <v>#N/A</v>
      </c>
      <c r="L191" s="158" t="e">
        <f>VLOOKUP(B191,Teams!$C$6:$L$89,9,0)</f>
        <v>#N/A</v>
      </c>
      <c r="M191" s="228" t="e">
        <f>SUM(E189:L191)</f>
        <v>#N/A</v>
      </c>
      <c r="N191" s="198" t="e">
        <f>AVERAGE(E189:J191)</f>
        <v>#N/A</v>
      </c>
    </row>
    <row r="192" spans="1:14" ht="15.75" hidden="1" thickTop="1">
      <c r="A192" s="605">
        <v>69</v>
      </c>
      <c r="B192" s="180"/>
      <c r="C192" s="162" t="e">
        <f>VLOOKUP(B192,Single!$C$6:$N$95,2,0)</f>
        <v>#N/A</v>
      </c>
      <c r="D192" s="163" t="e">
        <f>VLOOKUP(B192,Single!$C$6:$N$95,3,0)</f>
        <v>#N/A</v>
      </c>
      <c r="E192" s="163" t="e">
        <f>VLOOKUP(B192,Single!$C$6:$N$95,4,0)</f>
        <v>#N/A</v>
      </c>
      <c r="F192" s="163" t="e">
        <f>VLOOKUP(B192,Single!$C$6:$N$95,5,0)</f>
        <v>#N/A</v>
      </c>
      <c r="G192" s="163" t="e">
        <f>VLOOKUP(B192,Single!$C$6:$N$95,6,0)</f>
        <v>#N/A</v>
      </c>
      <c r="H192" s="163" t="e">
        <f>VLOOKUP(B192,Single!$C$6:$N$95,7,0)</f>
        <v>#N/A</v>
      </c>
      <c r="I192" s="163" t="e">
        <f>VLOOKUP(B192,Single!$C$6:$N$95,8,0)</f>
        <v>#N/A</v>
      </c>
      <c r="J192" s="163" t="e">
        <f>VLOOKUP(B192,Single!$C$6:$N$95,9,0)</f>
        <v>#N/A</v>
      </c>
      <c r="K192" s="163" t="e">
        <f>VLOOKUP(B192,Single!$C$6:$N$95,10,0)</f>
        <v>#N/A</v>
      </c>
      <c r="L192" s="163" t="e">
        <f>VLOOKUP(B192,Single!$C$6:$N$95,11,0)</f>
        <v>#N/A</v>
      </c>
      <c r="M192" s="119" t="e">
        <f>SUM(E192:L194)</f>
        <v>#N/A</v>
      </c>
      <c r="N192" s="199" t="e">
        <f>AVERAGE(E192:J194)</f>
        <v>#N/A</v>
      </c>
    </row>
    <row r="193" spans="1:14" ht="15" hidden="1">
      <c r="A193" s="606"/>
      <c r="B193" s="170"/>
      <c r="C193" s="182"/>
      <c r="D193" s="251" t="e">
        <f>VLOOKUP(B193,Doubles!$C$6:$N$93,3,0)</f>
        <v>#N/A</v>
      </c>
      <c r="E193" s="95" t="e">
        <f>VLOOKUP(B193,Doubles!$C$6:$N$93,4,0)</f>
        <v>#N/A</v>
      </c>
      <c r="F193" s="95" t="e">
        <f>VLOOKUP(B193,Doubles!$C$6:$N$93,5,0)</f>
        <v>#N/A</v>
      </c>
      <c r="G193" s="95" t="e">
        <f>VLOOKUP(B193,Doubles!$C$6:$N$93,6,0)</f>
        <v>#N/A</v>
      </c>
      <c r="H193" s="95" t="e">
        <f>VLOOKUP(B193,Doubles!$C$6:$N$93,7,0)</f>
        <v>#N/A</v>
      </c>
      <c r="I193" s="95" t="e">
        <f>VLOOKUP(B193,Doubles!$C$6:$N$93,8,0)</f>
        <v>#N/A</v>
      </c>
      <c r="J193" s="95" t="e">
        <f>VLOOKUP(B193,Doubles!$C$6:$N$93,9,0)</f>
        <v>#N/A</v>
      </c>
      <c r="K193" s="95" t="e">
        <f>VLOOKUP(B193,Doubles!$C$6:$N$93,10,0)</f>
        <v>#N/A</v>
      </c>
      <c r="L193" s="95" t="e">
        <f>VLOOKUP(B193,Doubles!$C$6:$N$93,11,0)</f>
        <v>#N/A</v>
      </c>
      <c r="M193" s="229" t="e">
        <f>SUM(E192:L194)</f>
        <v>#N/A</v>
      </c>
      <c r="N193" s="197" t="e">
        <f>AVERAGE(E192:J194)</f>
        <v>#N/A</v>
      </c>
    </row>
    <row r="194" spans="1:14" ht="15.75" hidden="1" thickBot="1">
      <c r="A194" s="607"/>
      <c r="B194" s="178"/>
      <c r="C194" s="178"/>
      <c r="D194" s="252" t="e">
        <f>VLOOKUP(B194,Teams!C213:L296,3,0)</f>
        <v>#N/A</v>
      </c>
      <c r="E194" s="158" t="e">
        <f>VLOOKUP(B194,Teams!$C$6:$L$89,4,0)</f>
        <v>#N/A</v>
      </c>
      <c r="F194" s="158" t="e">
        <f>VLOOKUP(B194,Teams!$C$6:$L$89,5,0)</f>
        <v>#N/A</v>
      </c>
      <c r="G194" s="158" t="e">
        <f>VLOOKUP(B194,Teams!$C$6:$L$89,6,0)</f>
        <v>#N/A</v>
      </c>
      <c r="H194" s="158" t="e">
        <f>VLOOKUP(B194,Teams!$C$6:$L$89,7,0)</f>
        <v>#N/A</v>
      </c>
      <c r="I194" s="158"/>
      <c r="J194" s="158"/>
      <c r="K194" s="158" t="e">
        <f>VLOOKUP(B194,Teams!$C$6:$L$89,8,0)</f>
        <v>#N/A</v>
      </c>
      <c r="L194" s="158" t="e">
        <f>VLOOKUP(B194,Teams!$C$6:$L$89,9,0)</f>
        <v>#N/A</v>
      </c>
      <c r="M194" s="228" t="e">
        <f>SUM(E192:L194)</f>
        <v>#N/A</v>
      </c>
      <c r="N194" s="198" t="e">
        <f>AVERAGE(E192:J194)</f>
        <v>#N/A</v>
      </c>
    </row>
    <row r="195" ht="15" thickTop="1"/>
  </sheetData>
  <sheetProtection/>
  <mergeCells count="78">
    <mergeCell ref="A1:N1"/>
    <mergeCell ref="A2:A5"/>
    <mergeCell ref="B2:B5"/>
    <mergeCell ref="C2:C5"/>
    <mergeCell ref="D2:D5"/>
    <mergeCell ref="E2:E5"/>
    <mergeCell ref="F2:F5"/>
    <mergeCell ref="G2:G5"/>
    <mergeCell ref="H2:H5"/>
    <mergeCell ref="I2:I5"/>
    <mergeCell ref="A12:A14"/>
    <mergeCell ref="A15:A17"/>
    <mergeCell ref="A18:A20"/>
    <mergeCell ref="A21:A23"/>
    <mergeCell ref="N2:N5"/>
    <mergeCell ref="A6:A8"/>
    <mergeCell ref="J2:J5"/>
    <mergeCell ref="K2:K5"/>
    <mergeCell ref="L2:L5"/>
    <mergeCell ref="M2:M5"/>
    <mergeCell ref="A9:A11"/>
    <mergeCell ref="A51:A53"/>
    <mergeCell ref="A24:A26"/>
    <mergeCell ref="A27:A29"/>
    <mergeCell ref="A30:A32"/>
    <mergeCell ref="A33:A35"/>
    <mergeCell ref="A36:A38"/>
    <mergeCell ref="A39:A41"/>
    <mergeCell ref="A42:A44"/>
    <mergeCell ref="A45:A47"/>
    <mergeCell ref="A48:A50"/>
    <mergeCell ref="A84:A86"/>
    <mergeCell ref="A54:A56"/>
    <mergeCell ref="A57:A59"/>
    <mergeCell ref="A60:A62"/>
    <mergeCell ref="A63:A65"/>
    <mergeCell ref="A66:A68"/>
    <mergeCell ref="A69:A71"/>
    <mergeCell ref="A72:A74"/>
    <mergeCell ref="A75:A77"/>
    <mergeCell ref="A78:A80"/>
    <mergeCell ref="A81:A83"/>
    <mergeCell ref="A120:A122"/>
    <mergeCell ref="A87:A89"/>
    <mergeCell ref="A90:A92"/>
    <mergeCell ref="A93:A95"/>
    <mergeCell ref="A96:A98"/>
    <mergeCell ref="A99:A101"/>
    <mergeCell ref="A102:A104"/>
    <mergeCell ref="A105:A107"/>
    <mergeCell ref="A108:A110"/>
    <mergeCell ref="A111:A113"/>
    <mergeCell ref="A114:A116"/>
    <mergeCell ref="A117:A119"/>
    <mergeCell ref="A135:A137"/>
    <mergeCell ref="A123:A125"/>
    <mergeCell ref="A126:A128"/>
    <mergeCell ref="A129:A131"/>
    <mergeCell ref="A132:A134"/>
    <mergeCell ref="A138:A140"/>
    <mergeCell ref="A141:A143"/>
    <mergeCell ref="A144:A146"/>
    <mergeCell ref="A147:A149"/>
    <mergeCell ref="A150:A152"/>
    <mergeCell ref="A153:A155"/>
    <mergeCell ref="A156:A158"/>
    <mergeCell ref="A159:A161"/>
    <mergeCell ref="A162:A164"/>
    <mergeCell ref="A165:A167"/>
    <mergeCell ref="A183:A185"/>
    <mergeCell ref="A186:A188"/>
    <mergeCell ref="A189:A191"/>
    <mergeCell ref="A192:A194"/>
    <mergeCell ref="A168:A170"/>
    <mergeCell ref="A171:A173"/>
    <mergeCell ref="A174:A176"/>
    <mergeCell ref="A177:A179"/>
    <mergeCell ref="A180:A182"/>
  </mergeCells>
  <conditionalFormatting sqref="A6 A9 A12 A18 A24 A15 A21 A27 A30 A33 A36 A39 A42 A45 A48 A51 A54 A57 A60 A63 A66 A69 A72 A75 A78 A81 A84 A87 A90 A93 A96 A99 A102 A105 A108 A111 K77:L77 K8:L8 K11:L11 K14:L14 E22:J22 K20:L20 K17:L17 K38:L38 K56:L56 E13:J13 E19:J19 E16:J16 E10:J10 E8:H8 E11:H11 E14:H14 E17:H17 E20:H20 E23:H23 K26:L26 K29:L29 E37:J37 K32:L32 K41:L41 E28:J28 E31:J31 E25:J25 E26:H26 E29:H29 E32:H32 E38:H38 E40:J40 K44:L44 K47:L47 E55:J55 K53:L53 K50:L50 K59:L59 E46:J46 E52:J52 E49:J49 E43:J43 E44:H44 E47:H47 E50:H50 E53:H53 E56:H56 E58:J58 E59:H59 K62:L62 E61:J61 E62:H62 K65:L65 K68:L68 E76:J76 K74:L74 K71:L71 K80:L80 E67:J67 E73:J73 E70:J70 E64:J64 E65:H65 E68:H68 E71:H71 E74:H74 E77:H77 E79:J79 E80:H80 K83:L83 K86:L86 K92:L92 K89:L89 K98:L98 E82:J83 E85:J86 E88:J89 E91:J92 E94:J95 K101:L101 E41:G41 A114 A117 A120 A123 A126 A129 A132 A135 A138 A141 A144 A147 A150 A153 A156 A159 A162 A165 A168 A171 A174 A177 A180 A183 A186 A189 A192 E128:J128 F126:J127 L125 L128 L131 L137 L134 L140 L143 L146 L149 L152 L155 L158 L161 L164 L167 L170 L173 L176 L179 L182 L185 L188 L191 L194 E6:J7 F129:J129 E33:J35 D7:D8 E97:J125 E130:J194">
    <cfRule type="cellIs" priority="170" dxfId="92" operator="between" stopIfTrue="1">
      <formula>200</formula>
      <formula>219</formula>
    </cfRule>
    <cfRule type="cellIs" priority="171" dxfId="93" operator="between" stopIfTrue="1">
      <formula>220</formula>
      <formula>249</formula>
    </cfRule>
    <cfRule type="cellIs" priority="172" dxfId="94" operator="between" stopIfTrue="1">
      <formula>250</formula>
      <formula>300</formula>
    </cfRule>
  </conditionalFormatting>
  <conditionalFormatting sqref="J41 E41:H41 E128:J128 F126:J127 F129:J129 D7:D8 E7:J40 E42:J125 E130:J194">
    <cfRule type="cellIs" priority="166" dxfId="95" operator="between">
      <formula>250</formula>
      <formula>300</formula>
    </cfRule>
    <cfRule type="cellIs" priority="167" dxfId="96" operator="between">
      <formula>250</formula>
      <formula>300</formula>
    </cfRule>
    <cfRule type="cellIs" priority="168" dxfId="97" operator="between">
      <formula>220</formula>
      <formula>249</formula>
    </cfRule>
    <cfRule type="cellIs" priority="169" dxfId="98" operator="between">
      <formula>200</formula>
      <formula>219</formula>
    </cfRule>
  </conditionalFormatting>
  <conditionalFormatting sqref="L95">
    <cfRule type="cellIs" priority="1" dxfId="92" operator="between" stopIfTrue="1">
      <formula>200</formula>
      <formula>219</formula>
    </cfRule>
    <cfRule type="cellIs" priority="2" dxfId="93" operator="between" stopIfTrue="1">
      <formula>220</formula>
      <formula>249</formula>
    </cfRule>
    <cfRule type="cellIs" priority="3" dxfId="94" operator="between" stopIfTrue="1">
      <formula>250</formula>
      <formula>300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X83"/>
  <sheetViews>
    <sheetView zoomScale="75" zoomScaleNormal="75" zoomScalePageLayoutView="0" workbookViewId="0" topLeftCell="A1">
      <selection activeCell="A1" sqref="A1"/>
    </sheetView>
  </sheetViews>
  <sheetFormatPr defaultColWidth="9.140625" defaultRowHeight="15" customHeight="1"/>
  <cols>
    <col min="1" max="1" width="5.7109375" style="0" customWidth="1"/>
    <col min="2" max="2" width="38.7109375" style="0" customWidth="1"/>
    <col min="3" max="7" width="9.7109375" style="0" customWidth="1"/>
    <col min="8" max="9" width="8.7109375" style="0" customWidth="1"/>
    <col min="10" max="10" width="5.7109375" style="0" customWidth="1"/>
    <col min="11" max="11" width="38.7109375" style="0" customWidth="1"/>
    <col min="12" max="16" width="9.7109375" style="0" customWidth="1"/>
  </cols>
  <sheetData>
    <row r="1" spans="4:11" ht="30" customHeight="1" thickBot="1">
      <c r="D1" s="618" t="s">
        <v>130</v>
      </c>
      <c r="E1" s="619"/>
      <c r="F1" s="619"/>
      <c r="G1" s="619"/>
      <c r="H1" s="619"/>
      <c r="I1" s="619"/>
      <c r="J1" s="619"/>
      <c r="K1" s="620"/>
    </row>
    <row r="2" spans="1:16" ht="30" customHeight="1">
      <c r="A2" s="616" t="s">
        <v>206</v>
      </c>
      <c r="B2" s="617"/>
      <c r="C2" s="617"/>
      <c r="D2" s="617"/>
      <c r="E2" s="617"/>
      <c r="F2" s="617"/>
      <c r="G2" s="617"/>
      <c r="J2" s="616" t="s">
        <v>207</v>
      </c>
      <c r="K2" s="617"/>
      <c r="L2" s="617"/>
      <c r="M2" s="617"/>
      <c r="N2" s="617"/>
      <c r="O2" s="617"/>
      <c r="P2" s="617"/>
    </row>
    <row r="3" spans="1:16" ht="19.5" customHeight="1">
      <c r="A3" s="550"/>
      <c r="B3" s="552" t="s">
        <v>1</v>
      </c>
      <c r="C3" s="559" t="s">
        <v>2</v>
      </c>
      <c r="D3" s="559" t="s">
        <v>3</v>
      </c>
      <c r="E3" s="543" t="s">
        <v>9</v>
      </c>
      <c r="F3" s="543" t="s">
        <v>10</v>
      </c>
      <c r="G3" s="545" t="s">
        <v>11</v>
      </c>
      <c r="J3" s="527"/>
      <c r="K3" s="563" t="s">
        <v>1</v>
      </c>
      <c r="L3" s="530" t="s">
        <v>2</v>
      </c>
      <c r="M3" s="530" t="s">
        <v>3</v>
      </c>
      <c r="N3" s="540" t="s">
        <v>9</v>
      </c>
      <c r="O3" s="540" t="s">
        <v>10</v>
      </c>
      <c r="P3" s="565" t="s">
        <v>11</v>
      </c>
    </row>
    <row r="4" spans="1:16" ht="19.5" customHeight="1">
      <c r="A4" s="551"/>
      <c r="B4" s="553"/>
      <c r="C4" s="560"/>
      <c r="D4" s="560"/>
      <c r="E4" s="544"/>
      <c r="F4" s="544"/>
      <c r="G4" s="546"/>
      <c r="J4" s="528"/>
      <c r="K4" s="564"/>
      <c r="L4" s="531"/>
      <c r="M4" s="531"/>
      <c r="N4" s="541"/>
      <c r="O4" s="541"/>
      <c r="P4" s="566"/>
    </row>
    <row r="5" spans="1:16" ht="19.5" customHeight="1">
      <c r="A5" s="551"/>
      <c r="B5" s="553"/>
      <c r="C5" s="560"/>
      <c r="D5" s="560"/>
      <c r="E5" s="544"/>
      <c r="F5" s="544"/>
      <c r="G5" s="546"/>
      <c r="J5" s="528"/>
      <c r="K5" s="564"/>
      <c r="L5" s="531"/>
      <c r="M5" s="531"/>
      <c r="N5" s="541"/>
      <c r="O5" s="541"/>
      <c r="P5" s="566"/>
    </row>
    <row r="6" spans="1:16" ht="19.5" customHeight="1" thickBot="1">
      <c r="A6" s="551"/>
      <c r="B6" s="553"/>
      <c r="C6" s="560"/>
      <c r="D6" s="560"/>
      <c r="E6" s="544"/>
      <c r="F6" s="544"/>
      <c r="G6" s="546"/>
      <c r="J6" s="528"/>
      <c r="K6" s="564"/>
      <c r="L6" s="531"/>
      <c r="M6" s="531"/>
      <c r="N6" s="541"/>
      <c r="O6" s="541"/>
      <c r="P6" s="566"/>
    </row>
    <row r="7" spans="1:17" ht="21.75" customHeight="1" thickBot="1">
      <c r="A7" s="205" t="s">
        <v>14</v>
      </c>
      <c r="B7" s="74" t="str">
        <f>'All Event'!B6</f>
        <v>Zoričák Anton</v>
      </c>
      <c r="C7" s="75" t="str">
        <f>'All Event'!C6</f>
        <v>SVK</v>
      </c>
      <c r="D7" s="334">
        <v>196</v>
      </c>
      <c r="E7" s="323">
        <f>'All Event'!K6/6</f>
        <v>0</v>
      </c>
      <c r="F7" s="323">
        <f>'All Event'!D6</f>
        <v>3</v>
      </c>
      <c r="G7" s="335">
        <f>SUM(D7:F7)</f>
        <v>199</v>
      </c>
      <c r="H7" s="614" t="s">
        <v>182</v>
      </c>
      <c r="J7" s="208" t="s">
        <v>18</v>
      </c>
      <c r="K7" s="74" t="str">
        <f>'All Event'!B18</f>
        <v>Koník Miroslav</v>
      </c>
      <c r="L7" s="75" t="str">
        <f>'All Event'!C18</f>
        <v>SVK</v>
      </c>
      <c r="M7" s="334">
        <v>213</v>
      </c>
      <c r="N7" s="323">
        <f>'All Event'!K18/6</f>
        <v>0</v>
      </c>
      <c r="O7" s="323">
        <f>'All Event'!D18</f>
        <v>0</v>
      </c>
      <c r="P7" s="324">
        <f>SUM(M7:O7)</f>
        <v>213</v>
      </c>
      <c r="Q7" s="614" t="s">
        <v>185</v>
      </c>
    </row>
    <row r="8" spans="1:21" ht="21.75" customHeight="1" thickBot="1">
      <c r="A8" s="205" t="s">
        <v>29</v>
      </c>
      <c r="B8" s="461" t="str">
        <f>'All Event'!B51</f>
        <v>Klimková Bibiana</v>
      </c>
      <c r="C8" s="462" t="str">
        <f>'All Event'!C51</f>
        <v>SVK</v>
      </c>
      <c r="D8" s="463">
        <v>144</v>
      </c>
      <c r="E8" s="464">
        <f>'All Event'!K51/6</f>
        <v>8</v>
      </c>
      <c r="F8" s="464">
        <f>'All Event'!D51</f>
        <v>3</v>
      </c>
      <c r="G8" s="465">
        <f>SUM(D8:F8)</f>
        <v>155</v>
      </c>
      <c r="H8" s="615"/>
      <c r="J8" s="208" t="s">
        <v>25</v>
      </c>
      <c r="K8" s="62" t="str">
        <f>'All Event'!B39</f>
        <v>Soušek Milan</v>
      </c>
      <c r="L8" s="64" t="s">
        <v>122</v>
      </c>
      <c r="M8" s="100">
        <v>188</v>
      </c>
      <c r="N8" s="100">
        <f>'All Event'!K39/6</f>
        <v>0</v>
      </c>
      <c r="O8" s="100">
        <f>'All Event'!D39</f>
        <v>6</v>
      </c>
      <c r="P8" s="209">
        <f>SUM(M8:O8)</f>
        <v>194</v>
      </c>
      <c r="Q8" s="615"/>
      <c r="S8" s="318"/>
      <c r="T8" s="352"/>
      <c r="U8" s="259"/>
    </row>
    <row r="9" spans="2:7" ht="15" customHeight="1">
      <c r="B9" s="53"/>
      <c r="C9" s="53"/>
      <c r="D9" s="53"/>
      <c r="E9" s="53"/>
      <c r="F9" s="53"/>
      <c r="G9" s="53"/>
    </row>
    <row r="10" spans="1:16" ht="30" customHeight="1">
      <c r="A10" s="616" t="s">
        <v>209</v>
      </c>
      <c r="B10" s="617"/>
      <c r="C10" s="617"/>
      <c r="D10" s="617"/>
      <c r="E10" s="617"/>
      <c r="F10" s="617"/>
      <c r="G10" s="617"/>
      <c r="J10" s="616" t="s">
        <v>208</v>
      </c>
      <c r="K10" s="617"/>
      <c r="L10" s="617"/>
      <c r="M10" s="617"/>
      <c r="N10" s="617"/>
      <c r="O10" s="617"/>
      <c r="P10" s="617"/>
    </row>
    <row r="11" spans="1:16" ht="19.5" customHeight="1">
      <c r="A11" s="550"/>
      <c r="B11" s="552" t="s">
        <v>1</v>
      </c>
      <c r="C11" s="559" t="s">
        <v>2</v>
      </c>
      <c r="D11" s="559" t="s">
        <v>3</v>
      </c>
      <c r="E11" s="543" t="s">
        <v>9</v>
      </c>
      <c r="F11" s="543" t="s">
        <v>10</v>
      </c>
      <c r="G11" s="545" t="s">
        <v>11</v>
      </c>
      <c r="J11" s="550"/>
      <c r="K11" s="552" t="s">
        <v>1</v>
      </c>
      <c r="L11" s="559" t="s">
        <v>2</v>
      </c>
      <c r="M11" s="559" t="s">
        <v>3</v>
      </c>
      <c r="N11" s="543" t="s">
        <v>9</v>
      </c>
      <c r="O11" s="543" t="s">
        <v>10</v>
      </c>
      <c r="P11" s="545" t="s">
        <v>11</v>
      </c>
    </row>
    <row r="12" spans="1:16" ht="19.5" customHeight="1">
      <c r="A12" s="551"/>
      <c r="B12" s="553"/>
      <c r="C12" s="560"/>
      <c r="D12" s="560"/>
      <c r="E12" s="544"/>
      <c r="F12" s="544"/>
      <c r="G12" s="546"/>
      <c r="J12" s="551"/>
      <c r="K12" s="553"/>
      <c r="L12" s="560"/>
      <c r="M12" s="560"/>
      <c r="N12" s="544"/>
      <c r="O12" s="544"/>
      <c r="P12" s="546"/>
    </row>
    <row r="13" spans="1:16" ht="19.5" customHeight="1">
      <c r="A13" s="551"/>
      <c r="B13" s="553"/>
      <c r="C13" s="560"/>
      <c r="D13" s="560"/>
      <c r="E13" s="544"/>
      <c r="F13" s="544"/>
      <c r="G13" s="546"/>
      <c r="J13" s="551"/>
      <c r="K13" s="553"/>
      <c r="L13" s="560"/>
      <c r="M13" s="560"/>
      <c r="N13" s="544"/>
      <c r="O13" s="544"/>
      <c r="P13" s="546"/>
    </row>
    <row r="14" spans="1:16" ht="19.5" customHeight="1" thickBot="1">
      <c r="A14" s="551"/>
      <c r="B14" s="553"/>
      <c r="C14" s="560"/>
      <c r="D14" s="560"/>
      <c r="E14" s="544"/>
      <c r="F14" s="544"/>
      <c r="G14" s="546"/>
      <c r="J14" s="551"/>
      <c r="K14" s="553"/>
      <c r="L14" s="560"/>
      <c r="M14" s="560"/>
      <c r="N14" s="544"/>
      <c r="O14" s="544"/>
      <c r="P14" s="546"/>
    </row>
    <row r="15" spans="1:17" ht="21.75" customHeight="1">
      <c r="A15" s="43" t="s">
        <v>15</v>
      </c>
      <c r="B15" s="461" t="str">
        <f>'All Event'!B9</f>
        <v>Skobrics Zoltán</v>
      </c>
      <c r="C15" s="462" t="str">
        <f>'All Event'!C9</f>
        <v>HUN</v>
      </c>
      <c r="D15" s="464">
        <v>161</v>
      </c>
      <c r="E15" s="464">
        <f>'All Event'!K9/6</f>
        <v>0</v>
      </c>
      <c r="F15" s="464">
        <f>'All Event'!D9</f>
        <v>3</v>
      </c>
      <c r="G15" s="466">
        <f>SUM(D15:F15)</f>
        <v>164</v>
      </c>
      <c r="H15" s="614" t="s">
        <v>184</v>
      </c>
      <c r="J15" s="208" t="s">
        <v>19</v>
      </c>
      <c r="K15" s="74" t="str">
        <f>'All Event'!B21</f>
        <v>Tóth Mária</v>
      </c>
      <c r="L15" s="75" t="str">
        <f>'All Event'!C21</f>
        <v>HUN</v>
      </c>
      <c r="M15" s="323">
        <v>176</v>
      </c>
      <c r="N15" s="323">
        <f>'All Event'!K21/6</f>
        <v>8</v>
      </c>
      <c r="O15" s="323">
        <f>'All Event'!D21</f>
        <v>0</v>
      </c>
      <c r="P15" s="324">
        <f>SUM(M15:O15)</f>
        <v>184</v>
      </c>
      <c r="Q15" s="614" t="s">
        <v>185</v>
      </c>
    </row>
    <row r="16" spans="1:17" ht="21.75" customHeight="1" thickBot="1">
      <c r="A16" s="43" t="s">
        <v>28</v>
      </c>
      <c r="B16" s="291" t="str">
        <f>'All Event'!B48</f>
        <v>Valla Paul</v>
      </c>
      <c r="C16" s="290" t="str">
        <f>'All Event'!C48</f>
        <v>AUT</v>
      </c>
      <c r="D16" s="207">
        <v>214</v>
      </c>
      <c r="E16" s="207">
        <f>'All Event'!K48/6</f>
        <v>0</v>
      </c>
      <c r="F16" s="207">
        <f>'All Event'!D48</f>
        <v>2</v>
      </c>
      <c r="G16" s="322">
        <f>SUM(D16:F16)</f>
        <v>216</v>
      </c>
      <c r="H16" s="615"/>
      <c r="J16" s="208" t="s">
        <v>24</v>
      </c>
      <c r="K16" s="467" t="str">
        <f>'All Event'!B36</f>
        <v>Kuziel František</v>
      </c>
      <c r="L16" s="471" t="str">
        <f>'All Event'!C36</f>
        <v>SVK</v>
      </c>
      <c r="M16" s="469">
        <v>167</v>
      </c>
      <c r="N16" s="469">
        <f>'All Event'!K36/6</f>
        <v>0</v>
      </c>
      <c r="O16" s="469">
        <f>'All Event'!D36</f>
        <v>7</v>
      </c>
      <c r="P16" s="470">
        <f>SUM(M16:O16)</f>
        <v>174</v>
      </c>
      <c r="Q16" s="615"/>
    </row>
    <row r="18" spans="1:16" ht="30" customHeight="1">
      <c r="A18" s="616" t="s">
        <v>210</v>
      </c>
      <c r="B18" s="617"/>
      <c r="C18" s="617"/>
      <c r="D18" s="617"/>
      <c r="E18" s="617"/>
      <c r="F18" s="617"/>
      <c r="G18" s="617"/>
      <c r="J18" s="616" t="s">
        <v>211</v>
      </c>
      <c r="K18" s="617"/>
      <c r="L18" s="617"/>
      <c r="M18" s="617"/>
      <c r="N18" s="617"/>
      <c r="O18" s="617"/>
      <c r="P18" s="617"/>
    </row>
    <row r="19" spans="1:16" ht="19.5" customHeight="1">
      <c r="A19" s="550"/>
      <c r="B19" s="552" t="s">
        <v>1</v>
      </c>
      <c r="C19" s="559" t="s">
        <v>2</v>
      </c>
      <c r="D19" s="559" t="s">
        <v>3</v>
      </c>
      <c r="E19" s="543" t="s">
        <v>9</v>
      </c>
      <c r="F19" s="543" t="s">
        <v>10</v>
      </c>
      <c r="G19" s="545" t="s">
        <v>11</v>
      </c>
      <c r="J19" s="527"/>
      <c r="K19" s="563" t="s">
        <v>1</v>
      </c>
      <c r="L19" s="530" t="s">
        <v>2</v>
      </c>
      <c r="M19" s="530" t="s">
        <v>3</v>
      </c>
      <c r="N19" s="540" t="s">
        <v>9</v>
      </c>
      <c r="O19" s="540" t="s">
        <v>10</v>
      </c>
      <c r="P19" s="565" t="s">
        <v>11</v>
      </c>
    </row>
    <row r="20" spans="1:16" ht="19.5" customHeight="1">
      <c r="A20" s="551"/>
      <c r="B20" s="553"/>
      <c r="C20" s="560"/>
      <c r="D20" s="560"/>
      <c r="E20" s="544"/>
      <c r="F20" s="544"/>
      <c r="G20" s="546"/>
      <c r="J20" s="528"/>
      <c r="K20" s="564"/>
      <c r="L20" s="531"/>
      <c r="M20" s="531"/>
      <c r="N20" s="541"/>
      <c r="O20" s="541"/>
      <c r="P20" s="566"/>
    </row>
    <row r="21" spans="1:16" ht="19.5" customHeight="1">
      <c r="A21" s="551"/>
      <c r="B21" s="553"/>
      <c r="C21" s="560"/>
      <c r="D21" s="560"/>
      <c r="E21" s="544"/>
      <c r="F21" s="544"/>
      <c r="G21" s="546"/>
      <c r="J21" s="528"/>
      <c r="K21" s="564"/>
      <c r="L21" s="531"/>
      <c r="M21" s="531"/>
      <c r="N21" s="541"/>
      <c r="O21" s="541"/>
      <c r="P21" s="566"/>
    </row>
    <row r="22" spans="1:16" ht="19.5" customHeight="1" thickBot="1">
      <c r="A22" s="551"/>
      <c r="B22" s="553"/>
      <c r="C22" s="560"/>
      <c r="D22" s="560"/>
      <c r="E22" s="544"/>
      <c r="F22" s="544"/>
      <c r="G22" s="546"/>
      <c r="J22" s="528"/>
      <c r="K22" s="564"/>
      <c r="L22" s="531"/>
      <c r="M22" s="531"/>
      <c r="N22" s="541"/>
      <c r="O22" s="541"/>
      <c r="P22" s="566"/>
    </row>
    <row r="23" spans="1:17" ht="21.75" customHeight="1">
      <c r="A23" s="205" t="s">
        <v>16</v>
      </c>
      <c r="B23" s="74" t="str">
        <f>'All Event'!B12</f>
        <v>Tarnawa István</v>
      </c>
      <c r="C23" s="75" t="str">
        <f>'All Event'!C12</f>
        <v>HUN</v>
      </c>
      <c r="D23" s="323">
        <v>199</v>
      </c>
      <c r="E23" s="323">
        <f>'All Event'!K12/6</f>
        <v>0</v>
      </c>
      <c r="F23" s="323">
        <f>'All Event'!D12</f>
        <v>6</v>
      </c>
      <c r="G23" s="324">
        <f>SUM(D23:F23)</f>
        <v>205</v>
      </c>
      <c r="H23" s="614" t="s">
        <v>183</v>
      </c>
      <c r="J23" s="208" t="s">
        <v>20</v>
      </c>
      <c r="K23" s="461" t="str">
        <f>'All Event'!B24</f>
        <v>Martin József</v>
      </c>
      <c r="L23" s="462" t="str">
        <f>'All Event'!C24</f>
        <v>HUN</v>
      </c>
      <c r="M23" s="464">
        <v>180</v>
      </c>
      <c r="N23" s="464">
        <f>'All Event'!K24/6</f>
        <v>0</v>
      </c>
      <c r="O23" s="464">
        <f>'All Event'!D24</f>
        <v>0</v>
      </c>
      <c r="P23" s="466">
        <f>SUM(M23:O23)</f>
        <v>180</v>
      </c>
      <c r="Q23" s="614" t="s">
        <v>186</v>
      </c>
    </row>
    <row r="24" spans="1:17" ht="21.75" customHeight="1" thickBot="1">
      <c r="A24" s="205" t="s">
        <v>27</v>
      </c>
      <c r="B24" s="467" t="str">
        <f>'All Event'!B45</f>
        <v>Hegedűs Éva</v>
      </c>
      <c r="C24" s="468" t="s">
        <v>121</v>
      </c>
      <c r="D24" s="469">
        <v>169</v>
      </c>
      <c r="E24" s="469">
        <f>'All Event'!K45/6</f>
        <v>8</v>
      </c>
      <c r="F24" s="469">
        <f>'All Event'!D45</f>
        <v>0</v>
      </c>
      <c r="G24" s="470">
        <f>SUM(D24:F24)</f>
        <v>177</v>
      </c>
      <c r="H24" s="615"/>
      <c r="J24" s="208" t="s">
        <v>23</v>
      </c>
      <c r="K24" s="291" t="str">
        <f>'All Event'!B33</f>
        <v>Zoričák Rudolf</v>
      </c>
      <c r="L24" s="85" t="str">
        <f>'All Event'!C33</f>
        <v>SVK</v>
      </c>
      <c r="M24" s="321">
        <v>187</v>
      </c>
      <c r="N24" s="321">
        <f>'All Event'!K33/6</f>
        <v>0</v>
      </c>
      <c r="O24" s="321">
        <f>'All Event'!D33</f>
        <v>8</v>
      </c>
      <c r="P24" s="322">
        <f>SUM(M24:O24)</f>
        <v>195</v>
      </c>
      <c r="Q24" s="615"/>
    </row>
    <row r="26" spans="1:16" ht="30" customHeight="1">
      <c r="A26" s="616" t="s">
        <v>212</v>
      </c>
      <c r="B26" s="617"/>
      <c r="C26" s="617"/>
      <c r="D26" s="617"/>
      <c r="E26" s="617"/>
      <c r="F26" s="617"/>
      <c r="G26" s="617"/>
      <c r="J26" s="616" t="s">
        <v>213</v>
      </c>
      <c r="K26" s="617"/>
      <c r="L26" s="617"/>
      <c r="M26" s="617"/>
      <c r="N26" s="617"/>
      <c r="O26" s="617"/>
      <c r="P26" s="617"/>
    </row>
    <row r="27" spans="1:16" ht="19.5" customHeight="1">
      <c r="A27" s="550"/>
      <c r="B27" s="552" t="s">
        <v>1</v>
      </c>
      <c r="C27" s="559" t="s">
        <v>2</v>
      </c>
      <c r="D27" s="559" t="s">
        <v>3</v>
      </c>
      <c r="E27" s="543" t="s">
        <v>9</v>
      </c>
      <c r="F27" s="543" t="s">
        <v>10</v>
      </c>
      <c r="G27" s="545" t="s">
        <v>11</v>
      </c>
      <c r="J27" s="550"/>
      <c r="K27" s="552" t="s">
        <v>1</v>
      </c>
      <c r="L27" s="559" t="s">
        <v>2</v>
      </c>
      <c r="M27" s="559" t="s">
        <v>3</v>
      </c>
      <c r="N27" s="543" t="s">
        <v>9</v>
      </c>
      <c r="O27" s="543" t="s">
        <v>10</v>
      </c>
      <c r="P27" s="545" t="s">
        <v>11</v>
      </c>
    </row>
    <row r="28" spans="1:16" ht="19.5" customHeight="1">
      <c r="A28" s="551"/>
      <c r="B28" s="553"/>
      <c r="C28" s="560"/>
      <c r="D28" s="560"/>
      <c r="E28" s="544"/>
      <c r="F28" s="544"/>
      <c r="G28" s="546"/>
      <c r="J28" s="551"/>
      <c r="K28" s="553"/>
      <c r="L28" s="560"/>
      <c r="M28" s="560"/>
      <c r="N28" s="544"/>
      <c r="O28" s="544"/>
      <c r="P28" s="546"/>
    </row>
    <row r="29" spans="1:16" ht="19.5" customHeight="1">
      <c r="A29" s="551"/>
      <c r="B29" s="553"/>
      <c r="C29" s="560"/>
      <c r="D29" s="560"/>
      <c r="E29" s="544"/>
      <c r="F29" s="544"/>
      <c r="G29" s="546"/>
      <c r="J29" s="551"/>
      <c r="K29" s="553"/>
      <c r="L29" s="560"/>
      <c r="M29" s="560"/>
      <c r="N29" s="544"/>
      <c r="O29" s="544"/>
      <c r="P29" s="546"/>
    </row>
    <row r="30" spans="1:16" ht="19.5" customHeight="1" thickBot="1">
      <c r="A30" s="551"/>
      <c r="B30" s="553"/>
      <c r="C30" s="560"/>
      <c r="D30" s="560"/>
      <c r="E30" s="544"/>
      <c r="F30" s="544"/>
      <c r="G30" s="546"/>
      <c r="J30" s="551"/>
      <c r="K30" s="553"/>
      <c r="L30" s="560"/>
      <c r="M30" s="560"/>
      <c r="N30" s="544"/>
      <c r="O30" s="544"/>
      <c r="P30" s="546"/>
    </row>
    <row r="31" spans="1:17" ht="21.75" customHeight="1">
      <c r="A31" s="205" t="s">
        <v>17</v>
      </c>
      <c r="B31" s="74" t="str">
        <f>'All Event'!B15</f>
        <v>Panzenböck Manfred </v>
      </c>
      <c r="C31" s="75" t="str">
        <f>'All Event'!C15</f>
        <v>AUT</v>
      </c>
      <c r="D31" s="323">
        <v>226</v>
      </c>
      <c r="E31" s="323">
        <f>'All Event'!K15/6</f>
        <v>0</v>
      </c>
      <c r="F31" s="323">
        <f>'All Event'!D15</f>
        <v>3</v>
      </c>
      <c r="G31" s="324">
        <f>SUM(D31:F31)</f>
        <v>229</v>
      </c>
      <c r="H31" s="614" t="s">
        <v>183</v>
      </c>
      <c r="J31" s="208" t="s">
        <v>21</v>
      </c>
      <c r="K31" s="58" t="str">
        <f>'All Event'!B27</f>
        <v>Tóth Ágnes</v>
      </c>
      <c r="L31" s="59" t="str">
        <f>'All Event'!C27</f>
        <v>HUN</v>
      </c>
      <c r="M31" s="231">
        <v>189</v>
      </c>
      <c r="N31" s="231">
        <f>'All Event'!K27/6</f>
        <v>8</v>
      </c>
      <c r="O31" s="231">
        <f>'All Event'!D27</f>
        <v>0</v>
      </c>
      <c r="P31" s="206">
        <f>SUM(M31:O31)</f>
        <v>197</v>
      </c>
      <c r="Q31" s="614" t="s">
        <v>186</v>
      </c>
    </row>
    <row r="32" spans="1:17" ht="21.75" customHeight="1" thickBot="1">
      <c r="A32" s="205" t="s">
        <v>26</v>
      </c>
      <c r="B32" s="62" t="str">
        <f>'All Event'!B42</f>
        <v>Lelovics Zoltán</v>
      </c>
      <c r="C32" s="63" t="str">
        <f>'All Event'!C42</f>
        <v>HUN</v>
      </c>
      <c r="D32" s="100">
        <v>151</v>
      </c>
      <c r="E32" s="100">
        <f>'All Event'!K42/6</f>
        <v>0</v>
      </c>
      <c r="F32" s="100">
        <f>'All Event'!D42</f>
        <v>3</v>
      </c>
      <c r="G32" s="209">
        <f>SUM(D32:F32)</f>
        <v>154</v>
      </c>
      <c r="H32" s="615"/>
      <c r="J32" s="208" t="s">
        <v>22</v>
      </c>
      <c r="K32" s="291" t="str">
        <f>'All Event'!B30</f>
        <v>Tornai Tamás</v>
      </c>
      <c r="L32" s="290" t="str">
        <f>'All Event'!C30</f>
        <v>HUN</v>
      </c>
      <c r="M32" s="207">
        <v>224</v>
      </c>
      <c r="N32" s="207">
        <f>'All Event'!K24/6</f>
        <v>0</v>
      </c>
      <c r="O32" s="207">
        <f>'All Event'!D24</f>
        <v>0</v>
      </c>
      <c r="P32" s="322">
        <f>SUM(M32:O32)</f>
        <v>224</v>
      </c>
      <c r="Q32" s="615"/>
    </row>
    <row r="33" spans="10:23" ht="15" customHeight="1">
      <c r="J33" s="53"/>
      <c r="K33" s="53"/>
      <c r="L33" s="53"/>
      <c r="M33" s="53"/>
      <c r="N33" s="53"/>
      <c r="O33" s="53"/>
      <c r="P33" s="53"/>
      <c r="Q33" s="53"/>
      <c r="R33" s="53"/>
      <c r="S33" s="53"/>
      <c r="T33" s="53"/>
      <c r="U33" s="53"/>
      <c r="V33" s="53"/>
      <c r="W33" s="53"/>
    </row>
    <row r="34" spans="10:23" ht="15" customHeight="1" thickBot="1">
      <c r="J34" s="53"/>
      <c r="K34" s="53"/>
      <c r="L34" s="53"/>
      <c r="M34" s="53"/>
      <c r="N34" s="53"/>
      <c r="O34" s="53"/>
      <c r="P34" s="53"/>
      <c r="Q34" s="53"/>
      <c r="R34" s="53"/>
      <c r="S34" s="53"/>
      <c r="T34" s="53"/>
      <c r="U34" s="53"/>
      <c r="V34" s="53"/>
      <c r="W34" s="53"/>
    </row>
    <row r="35" spans="4:24" ht="30" customHeight="1" thickBot="1">
      <c r="D35" s="618" t="s">
        <v>131</v>
      </c>
      <c r="E35" s="619"/>
      <c r="F35" s="619"/>
      <c r="G35" s="619"/>
      <c r="H35" s="619"/>
      <c r="I35" s="619"/>
      <c r="J35" s="619"/>
      <c r="K35" s="620"/>
      <c r="R35" s="53"/>
      <c r="S35" s="53"/>
      <c r="T35" s="53"/>
      <c r="U35" s="53"/>
      <c r="V35" s="53"/>
      <c r="W35" s="53"/>
      <c r="X35" s="53"/>
    </row>
    <row r="36" spans="1:24" ht="30" customHeight="1">
      <c r="A36" s="616" t="s">
        <v>217</v>
      </c>
      <c r="B36" s="617"/>
      <c r="C36" s="617"/>
      <c r="D36" s="617"/>
      <c r="E36" s="617"/>
      <c r="F36" s="617"/>
      <c r="G36" s="617"/>
      <c r="J36" s="616" t="s">
        <v>214</v>
      </c>
      <c r="K36" s="617"/>
      <c r="L36" s="617"/>
      <c r="M36" s="617"/>
      <c r="N36" s="617"/>
      <c r="O36" s="617"/>
      <c r="P36" s="617"/>
      <c r="R36" s="53"/>
      <c r="S36" s="53"/>
      <c r="T36" s="53"/>
      <c r="U36" s="53"/>
      <c r="V36" s="53"/>
      <c r="W36" s="53"/>
      <c r="X36" s="53"/>
    </row>
    <row r="37" spans="1:24" ht="19.5" customHeight="1">
      <c r="A37" s="550"/>
      <c r="B37" s="552" t="s">
        <v>1</v>
      </c>
      <c r="C37" s="559" t="s">
        <v>2</v>
      </c>
      <c r="D37" s="559" t="s">
        <v>3</v>
      </c>
      <c r="E37" s="543" t="s">
        <v>9</v>
      </c>
      <c r="F37" s="543" t="s">
        <v>10</v>
      </c>
      <c r="G37" s="545" t="s">
        <v>11</v>
      </c>
      <c r="J37" s="527"/>
      <c r="K37" s="563" t="s">
        <v>1</v>
      </c>
      <c r="L37" s="530" t="s">
        <v>2</v>
      </c>
      <c r="M37" s="530" t="s">
        <v>3</v>
      </c>
      <c r="N37" s="540" t="s">
        <v>9</v>
      </c>
      <c r="O37" s="540" t="s">
        <v>10</v>
      </c>
      <c r="P37" s="565" t="s">
        <v>11</v>
      </c>
      <c r="R37" s="53"/>
      <c r="S37" s="53"/>
      <c r="T37" s="53"/>
      <c r="U37" s="53"/>
      <c r="V37" s="53"/>
      <c r="W37" s="53"/>
      <c r="X37" s="53"/>
    </row>
    <row r="38" spans="1:16" ht="19.5" customHeight="1">
      <c r="A38" s="551"/>
      <c r="B38" s="553"/>
      <c r="C38" s="560"/>
      <c r="D38" s="560"/>
      <c r="E38" s="544"/>
      <c r="F38" s="544"/>
      <c r="G38" s="546"/>
      <c r="J38" s="528"/>
      <c r="K38" s="564"/>
      <c r="L38" s="531"/>
      <c r="M38" s="531"/>
      <c r="N38" s="541"/>
      <c r="O38" s="541"/>
      <c r="P38" s="566"/>
    </row>
    <row r="39" spans="1:16" ht="19.5" customHeight="1">
      <c r="A39" s="551"/>
      <c r="B39" s="553"/>
      <c r="C39" s="560"/>
      <c r="D39" s="560"/>
      <c r="E39" s="544"/>
      <c r="F39" s="544"/>
      <c r="G39" s="546"/>
      <c r="J39" s="528"/>
      <c r="K39" s="564"/>
      <c r="L39" s="531"/>
      <c r="M39" s="531"/>
      <c r="N39" s="541"/>
      <c r="O39" s="541"/>
      <c r="P39" s="566"/>
    </row>
    <row r="40" spans="1:16" ht="19.5" customHeight="1" thickBot="1">
      <c r="A40" s="551"/>
      <c r="B40" s="553"/>
      <c r="C40" s="560"/>
      <c r="D40" s="560"/>
      <c r="E40" s="544"/>
      <c r="F40" s="544"/>
      <c r="G40" s="546"/>
      <c r="J40" s="528"/>
      <c r="K40" s="564"/>
      <c r="L40" s="531"/>
      <c r="M40" s="531"/>
      <c r="N40" s="541"/>
      <c r="O40" s="541"/>
      <c r="P40" s="566"/>
    </row>
    <row r="41" spans="1:17" ht="21.75" customHeight="1">
      <c r="A41" s="205" t="s">
        <v>123</v>
      </c>
      <c r="B41" s="74" t="s">
        <v>176</v>
      </c>
      <c r="C41" s="75" t="s">
        <v>156</v>
      </c>
      <c r="D41" s="323">
        <v>200</v>
      </c>
      <c r="E41" s="323">
        <v>0</v>
      </c>
      <c r="F41" s="323">
        <v>3</v>
      </c>
      <c r="G41" s="324">
        <f>SUM(D41:F41)</f>
        <v>203</v>
      </c>
      <c r="H41" s="614" t="s">
        <v>184</v>
      </c>
      <c r="J41" s="208" t="s">
        <v>136</v>
      </c>
      <c r="K41" s="58" t="s">
        <v>114</v>
      </c>
      <c r="L41" s="59" t="s">
        <v>121</v>
      </c>
      <c r="M41" s="231">
        <v>177</v>
      </c>
      <c r="N41" s="231">
        <v>0</v>
      </c>
      <c r="O41" s="480">
        <v>6</v>
      </c>
      <c r="P41" s="206">
        <f>SUM(M41:O41)</f>
        <v>183</v>
      </c>
      <c r="Q41" s="614" t="s">
        <v>185</v>
      </c>
    </row>
    <row r="42" spans="1:17" ht="21.75" customHeight="1" thickBot="1">
      <c r="A42" s="205" t="s">
        <v>133</v>
      </c>
      <c r="B42" s="62" t="s">
        <v>243</v>
      </c>
      <c r="C42" s="64" t="s">
        <v>121</v>
      </c>
      <c r="D42" s="100">
        <v>199</v>
      </c>
      <c r="E42" s="100">
        <v>0</v>
      </c>
      <c r="F42" s="100">
        <v>0</v>
      </c>
      <c r="G42" s="209">
        <f>SUM(D42:F42)</f>
        <v>199</v>
      </c>
      <c r="H42" s="615"/>
      <c r="J42" s="208" t="s">
        <v>137</v>
      </c>
      <c r="K42" s="291" t="s">
        <v>244</v>
      </c>
      <c r="L42" s="85" t="s">
        <v>121</v>
      </c>
      <c r="M42" s="321">
        <v>207</v>
      </c>
      <c r="N42" s="321">
        <v>8</v>
      </c>
      <c r="O42" s="321"/>
      <c r="P42" s="322">
        <f>SUM(M42:O42)</f>
        <v>215</v>
      </c>
      <c r="Q42" s="615"/>
    </row>
    <row r="44" spans="1:16" ht="30" customHeight="1">
      <c r="A44" s="616" t="s">
        <v>216</v>
      </c>
      <c r="B44" s="617"/>
      <c r="C44" s="617"/>
      <c r="D44" s="617"/>
      <c r="E44" s="617"/>
      <c r="F44" s="617"/>
      <c r="G44" s="617"/>
      <c r="J44" s="616" t="s">
        <v>215</v>
      </c>
      <c r="K44" s="617"/>
      <c r="L44" s="617"/>
      <c r="M44" s="617"/>
      <c r="N44" s="617"/>
      <c r="O44" s="617"/>
      <c r="P44" s="617"/>
    </row>
    <row r="45" spans="1:16" ht="19.5" customHeight="1">
      <c r="A45" s="550"/>
      <c r="B45" s="552" t="s">
        <v>1</v>
      </c>
      <c r="C45" s="559" t="s">
        <v>2</v>
      </c>
      <c r="D45" s="559" t="s">
        <v>3</v>
      </c>
      <c r="E45" s="543" t="s">
        <v>9</v>
      </c>
      <c r="F45" s="543" t="s">
        <v>10</v>
      </c>
      <c r="G45" s="545" t="s">
        <v>11</v>
      </c>
      <c r="J45" s="550"/>
      <c r="K45" s="552" t="s">
        <v>1</v>
      </c>
      <c r="L45" s="559" t="s">
        <v>2</v>
      </c>
      <c r="M45" s="559" t="s">
        <v>3</v>
      </c>
      <c r="N45" s="543" t="s">
        <v>9</v>
      </c>
      <c r="O45" s="543" t="s">
        <v>10</v>
      </c>
      <c r="P45" s="545" t="s">
        <v>11</v>
      </c>
    </row>
    <row r="46" spans="1:16" ht="19.5" customHeight="1">
      <c r="A46" s="551"/>
      <c r="B46" s="553"/>
      <c r="C46" s="560"/>
      <c r="D46" s="560"/>
      <c r="E46" s="544"/>
      <c r="F46" s="544"/>
      <c r="G46" s="546"/>
      <c r="J46" s="551"/>
      <c r="K46" s="553"/>
      <c r="L46" s="560"/>
      <c r="M46" s="560"/>
      <c r="N46" s="544"/>
      <c r="O46" s="544"/>
      <c r="P46" s="546"/>
    </row>
    <row r="47" spans="1:16" ht="19.5" customHeight="1">
      <c r="A47" s="551"/>
      <c r="B47" s="553"/>
      <c r="C47" s="560"/>
      <c r="D47" s="560"/>
      <c r="E47" s="544"/>
      <c r="F47" s="544"/>
      <c r="G47" s="546"/>
      <c r="J47" s="551"/>
      <c r="K47" s="553"/>
      <c r="L47" s="560"/>
      <c r="M47" s="560"/>
      <c r="N47" s="544"/>
      <c r="O47" s="544"/>
      <c r="P47" s="546"/>
    </row>
    <row r="48" spans="1:16" ht="19.5" customHeight="1" thickBot="1">
      <c r="A48" s="551"/>
      <c r="B48" s="553"/>
      <c r="C48" s="560"/>
      <c r="D48" s="560"/>
      <c r="E48" s="544"/>
      <c r="F48" s="544"/>
      <c r="G48" s="546"/>
      <c r="J48" s="551"/>
      <c r="K48" s="553"/>
      <c r="L48" s="560"/>
      <c r="M48" s="560"/>
      <c r="N48" s="544"/>
      <c r="O48" s="544"/>
      <c r="P48" s="546"/>
    </row>
    <row r="49" spans="1:17" ht="21.75" customHeight="1">
      <c r="A49" s="205" t="s">
        <v>134</v>
      </c>
      <c r="B49" s="74" t="s">
        <v>238</v>
      </c>
      <c r="C49" s="75" t="s">
        <v>239</v>
      </c>
      <c r="D49" s="323">
        <v>268</v>
      </c>
      <c r="E49" s="323">
        <v>0</v>
      </c>
      <c r="F49" s="323">
        <v>3</v>
      </c>
      <c r="G49" s="324">
        <f>SUM(D49:F49)</f>
        <v>271</v>
      </c>
      <c r="H49" s="614" t="s">
        <v>183</v>
      </c>
      <c r="J49" s="208" t="s">
        <v>124</v>
      </c>
      <c r="K49" s="58" t="s">
        <v>248</v>
      </c>
      <c r="L49" s="59" t="s">
        <v>239</v>
      </c>
      <c r="M49" s="231">
        <v>165</v>
      </c>
      <c r="N49" s="231">
        <v>0</v>
      </c>
      <c r="O49" s="231">
        <v>2</v>
      </c>
      <c r="P49" s="206">
        <f>SUM(M49:O49)</f>
        <v>167</v>
      </c>
      <c r="Q49" s="614" t="s">
        <v>186</v>
      </c>
    </row>
    <row r="50" spans="1:17" ht="21.75" customHeight="1" thickBot="1">
      <c r="A50" s="205" t="s">
        <v>135</v>
      </c>
      <c r="B50" s="62" t="s">
        <v>234</v>
      </c>
      <c r="C50" s="64" t="s">
        <v>156</v>
      </c>
      <c r="D50" s="100">
        <v>180</v>
      </c>
      <c r="E50" s="100">
        <v>0</v>
      </c>
      <c r="F50" s="100">
        <v>0</v>
      </c>
      <c r="G50" s="209">
        <f>SUM(D50:F50)</f>
        <v>180</v>
      </c>
      <c r="H50" s="615"/>
      <c r="J50" s="208" t="s">
        <v>3</v>
      </c>
      <c r="K50" s="291" t="s">
        <v>177</v>
      </c>
      <c r="L50" s="85" t="s">
        <v>156</v>
      </c>
      <c r="M50" s="321">
        <v>160</v>
      </c>
      <c r="N50" s="321">
        <v>0</v>
      </c>
      <c r="O50" s="321">
        <v>8</v>
      </c>
      <c r="P50" s="322">
        <f>SUM(M50:O50)</f>
        <v>168</v>
      </c>
      <c r="Q50" s="615"/>
    </row>
    <row r="52" ht="15" customHeight="1" thickBot="1"/>
    <row r="53" spans="4:11" ht="30" customHeight="1" thickBot="1">
      <c r="D53" s="618" t="s">
        <v>132</v>
      </c>
      <c r="E53" s="619"/>
      <c r="F53" s="619"/>
      <c r="G53" s="619"/>
      <c r="H53" s="619"/>
      <c r="I53" s="619"/>
      <c r="J53" s="619"/>
      <c r="K53" s="620"/>
    </row>
    <row r="54" spans="1:16" ht="30" customHeight="1">
      <c r="A54" s="616" t="s">
        <v>218</v>
      </c>
      <c r="B54" s="617"/>
      <c r="C54" s="617"/>
      <c r="D54" s="617"/>
      <c r="E54" s="617"/>
      <c r="F54" s="617"/>
      <c r="G54" s="617"/>
      <c r="J54" s="616" t="s">
        <v>219</v>
      </c>
      <c r="K54" s="617"/>
      <c r="L54" s="617"/>
      <c r="M54" s="617"/>
      <c r="N54" s="617"/>
      <c r="O54" s="617"/>
      <c r="P54" s="617"/>
    </row>
    <row r="55" spans="1:16" ht="19.5" customHeight="1">
      <c r="A55" s="621"/>
      <c r="B55" s="552" t="s">
        <v>1</v>
      </c>
      <c r="C55" s="559" t="s">
        <v>2</v>
      </c>
      <c r="D55" s="559" t="s">
        <v>3</v>
      </c>
      <c r="E55" s="543" t="s">
        <v>9</v>
      </c>
      <c r="F55" s="543" t="s">
        <v>10</v>
      </c>
      <c r="G55" s="545" t="s">
        <v>11</v>
      </c>
      <c r="J55" s="624"/>
      <c r="K55" s="563" t="s">
        <v>1</v>
      </c>
      <c r="L55" s="530" t="s">
        <v>2</v>
      </c>
      <c r="M55" s="530" t="s">
        <v>3</v>
      </c>
      <c r="N55" s="540" t="s">
        <v>9</v>
      </c>
      <c r="O55" s="540" t="s">
        <v>10</v>
      </c>
      <c r="P55" s="565" t="s">
        <v>11</v>
      </c>
    </row>
    <row r="56" spans="1:16" ht="19.5" customHeight="1">
      <c r="A56" s="622"/>
      <c r="B56" s="553"/>
      <c r="C56" s="560"/>
      <c r="D56" s="560"/>
      <c r="E56" s="544"/>
      <c r="F56" s="544"/>
      <c r="G56" s="546"/>
      <c r="J56" s="625"/>
      <c r="K56" s="564"/>
      <c r="L56" s="531"/>
      <c r="M56" s="531"/>
      <c r="N56" s="541"/>
      <c r="O56" s="541"/>
      <c r="P56" s="566"/>
    </row>
    <row r="57" spans="1:16" ht="19.5" customHeight="1">
      <c r="A57" s="622"/>
      <c r="B57" s="553"/>
      <c r="C57" s="560"/>
      <c r="D57" s="560"/>
      <c r="E57" s="544"/>
      <c r="F57" s="544"/>
      <c r="G57" s="546"/>
      <c r="J57" s="625"/>
      <c r="K57" s="564"/>
      <c r="L57" s="531"/>
      <c r="M57" s="531"/>
      <c r="N57" s="541"/>
      <c r="O57" s="541"/>
      <c r="P57" s="566"/>
    </row>
    <row r="58" spans="1:16" ht="19.5" customHeight="1" thickBot="1">
      <c r="A58" s="623"/>
      <c r="B58" s="553"/>
      <c r="C58" s="560"/>
      <c r="D58" s="560"/>
      <c r="E58" s="544"/>
      <c r="F58" s="544"/>
      <c r="G58" s="546"/>
      <c r="J58" s="626"/>
      <c r="K58" s="564"/>
      <c r="L58" s="531"/>
      <c r="M58" s="531"/>
      <c r="N58" s="541"/>
      <c r="O58" s="541"/>
      <c r="P58" s="566"/>
    </row>
    <row r="59" spans="1:17" ht="21.75" customHeight="1">
      <c r="A59" s="205" t="s">
        <v>138</v>
      </c>
      <c r="B59" s="58" t="s">
        <v>176</v>
      </c>
      <c r="C59" s="59" t="s">
        <v>156</v>
      </c>
      <c r="D59" s="231">
        <v>147</v>
      </c>
      <c r="E59" s="231">
        <v>0</v>
      </c>
      <c r="F59" s="231">
        <v>3</v>
      </c>
      <c r="G59" s="206">
        <f>SUM(D59:F59)</f>
        <v>150</v>
      </c>
      <c r="H59" s="614" t="s">
        <v>185</v>
      </c>
      <c r="J59" s="208" t="s">
        <v>140</v>
      </c>
      <c r="K59" s="74" t="s">
        <v>244</v>
      </c>
      <c r="L59" s="75" t="s">
        <v>121</v>
      </c>
      <c r="M59" s="323">
        <v>213</v>
      </c>
      <c r="N59" s="323">
        <v>8</v>
      </c>
      <c r="O59" s="323">
        <v>0</v>
      </c>
      <c r="P59" s="324">
        <f>SUM(M59:O59)</f>
        <v>221</v>
      </c>
      <c r="Q59" s="614" t="s">
        <v>184</v>
      </c>
    </row>
    <row r="60" spans="1:17" ht="21.75" customHeight="1" thickBot="1">
      <c r="A60" s="205" t="s">
        <v>139</v>
      </c>
      <c r="B60" s="289" t="s">
        <v>238</v>
      </c>
      <c r="C60" s="290" t="s">
        <v>239</v>
      </c>
      <c r="D60" s="207">
        <v>175</v>
      </c>
      <c r="E60" s="207">
        <v>0</v>
      </c>
      <c r="F60" s="207">
        <v>3</v>
      </c>
      <c r="G60" s="325">
        <f>SUM(D60:F60)</f>
        <v>178</v>
      </c>
      <c r="H60" s="615"/>
      <c r="J60" s="208" t="s">
        <v>141</v>
      </c>
      <c r="K60" s="250" t="s">
        <v>177</v>
      </c>
      <c r="L60" s="481" t="s">
        <v>156</v>
      </c>
      <c r="M60" s="106">
        <v>193</v>
      </c>
      <c r="N60" s="106">
        <v>0</v>
      </c>
      <c r="O60" s="106">
        <v>8</v>
      </c>
      <c r="P60" s="210">
        <f>SUM(M60:O60)</f>
        <v>201</v>
      </c>
      <c r="Q60" s="615"/>
    </row>
    <row r="62" ht="15" customHeight="1" thickBot="1"/>
    <row r="63" spans="4:11" ht="30" customHeight="1" thickBot="1">
      <c r="D63" s="618" t="s">
        <v>142</v>
      </c>
      <c r="E63" s="619"/>
      <c r="F63" s="619"/>
      <c r="G63" s="619"/>
      <c r="H63" s="619"/>
      <c r="I63" s="619"/>
      <c r="J63" s="619"/>
      <c r="K63" s="620"/>
    </row>
    <row r="64" spans="1:16" ht="30" customHeight="1">
      <c r="A64" s="616" t="s">
        <v>220</v>
      </c>
      <c r="B64" s="617"/>
      <c r="C64" s="617"/>
      <c r="D64" s="617"/>
      <c r="E64" s="617"/>
      <c r="F64" s="617"/>
      <c r="G64" s="617"/>
      <c r="J64" s="616" t="s">
        <v>221</v>
      </c>
      <c r="K64" s="617"/>
      <c r="L64" s="617"/>
      <c r="M64" s="617"/>
      <c r="N64" s="617"/>
      <c r="O64" s="617"/>
      <c r="P64" s="617"/>
    </row>
    <row r="65" spans="1:16" ht="19.5" customHeight="1">
      <c r="A65" s="621"/>
      <c r="B65" s="552" t="s">
        <v>1</v>
      </c>
      <c r="C65" s="559" t="s">
        <v>2</v>
      </c>
      <c r="D65" s="559" t="s">
        <v>3</v>
      </c>
      <c r="E65" s="543" t="s">
        <v>9</v>
      </c>
      <c r="F65" s="543" t="s">
        <v>10</v>
      </c>
      <c r="G65" s="545" t="s">
        <v>11</v>
      </c>
      <c r="J65" s="624"/>
      <c r="K65" s="563" t="s">
        <v>1</v>
      </c>
      <c r="L65" s="530" t="s">
        <v>2</v>
      </c>
      <c r="M65" s="530" t="s">
        <v>3</v>
      </c>
      <c r="N65" s="540" t="s">
        <v>9</v>
      </c>
      <c r="O65" s="540" t="s">
        <v>10</v>
      </c>
      <c r="P65" s="565" t="s">
        <v>11</v>
      </c>
    </row>
    <row r="66" spans="1:16" ht="19.5" customHeight="1">
      <c r="A66" s="622"/>
      <c r="B66" s="553"/>
      <c r="C66" s="560"/>
      <c r="D66" s="560"/>
      <c r="E66" s="544"/>
      <c r="F66" s="544"/>
      <c r="G66" s="546"/>
      <c r="J66" s="625"/>
      <c r="K66" s="564"/>
      <c r="L66" s="531"/>
      <c r="M66" s="531"/>
      <c r="N66" s="541"/>
      <c r="O66" s="541"/>
      <c r="P66" s="566"/>
    </row>
    <row r="67" spans="1:16" ht="19.5" customHeight="1">
      <c r="A67" s="622"/>
      <c r="B67" s="553"/>
      <c r="C67" s="560"/>
      <c r="D67" s="560"/>
      <c r="E67" s="544"/>
      <c r="F67" s="544"/>
      <c r="G67" s="546"/>
      <c r="J67" s="625"/>
      <c r="K67" s="564"/>
      <c r="L67" s="531"/>
      <c r="M67" s="531"/>
      <c r="N67" s="541"/>
      <c r="O67" s="541"/>
      <c r="P67" s="566"/>
    </row>
    <row r="68" spans="1:16" ht="19.5" customHeight="1" thickBot="1">
      <c r="A68" s="623"/>
      <c r="B68" s="553"/>
      <c r="C68" s="560"/>
      <c r="D68" s="560"/>
      <c r="E68" s="544"/>
      <c r="F68" s="544"/>
      <c r="G68" s="546"/>
      <c r="J68" s="626"/>
      <c r="K68" s="564"/>
      <c r="L68" s="531"/>
      <c r="M68" s="531"/>
      <c r="N68" s="541"/>
      <c r="O68" s="541"/>
      <c r="P68" s="566"/>
    </row>
    <row r="69" spans="1:17" ht="21.75" customHeight="1">
      <c r="A69" s="205" t="s">
        <v>143</v>
      </c>
      <c r="B69" s="74" t="s">
        <v>238</v>
      </c>
      <c r="C69" s="75" t="s">
        <v>239</v>
      </c>
      <c r="D69" s="323">
        <v>234</v>
      </c>
      <c r="E69" s="323">
        <v>0</v>
      </c>
      <c r="F69" s="323">
        <v>3</v>
      </c>
      <c r="G69" s="324">
        <f>SUM(D69:F69)</f>
        <v>237</v>
      </c>
      <c r="H69" s="614" t="s">
        <v>183</v>
      </c>
      <c r="J69" s="208" t="s">
        <v>145</v>
      </c>
      <c r="K69" s="58" t="s">
        <v>176</v>
      </c>
      <c r="L69" s="59" t="s">
        <v>156</v>
      </c>
      <c r="M69" s="231">
        <v>186</v>
      </c>
      <c r="N69" s="231">
        <v>0</v>
      </c>
      <c r="O69" s="231">
        <v>3</v>
      </c>
      <c r="P69" s="206">
        <f>SUM(M69:O69)</f>
        <v>189</v>
      </c>
      <c r="Q69" s="614" t="s">
        <v>185</v>
      </c>
    </row>
    <row r="70" spans="1:17" ht="21.75" customHeight="1" thickBot="1">
      <c r="A70" s="205" t="s">
        <v>144</v>
      </c>
      <c r="B70" s="250" t="s">
        <v>244</v>
      </c>
      <c r="C70" s="63" t="s">
        <v>121</v>
      </c>
      <c r="D70" s="95">
        <v>200</v>
      </c>
      <c r="E70" s="95">
        <v>8</v>
      </c>
      <c r="F70" s="95">
        <v>0</v>
      </c>
      <c r="G70" s="210">
        <f>SUM(D70:F70)</f>
        <v>208</v>
      </c>
      <c r="H70" s="615"/>
      <c r="J70" s="208" t="s">
        <v>146</v>
      </c>
      <c r="K70" s="250" t="s">
        <v>177</v>
      </c>
      <c r="L70" s="63" t="s">
        <v>156</v>
      </c>
      <c r="M70" s="95">
        <v>181</v>
      </c>
      <c r="N70" s="95">
        <v>0</v>
      </c>
      <c r="O70" s="95">
        <v>8</v>
      </c>
      <c r="P70" s="210">
        <f>SUM(M70:O70)</f>
        <v>189</v>
      </c>
      <c r="Q70" s="615"/>
    </row>
    <row r="73" spans="3:5" ht="15" customHeight="1">
      <c r="C73" s="53"/>
      <c r="D73" s="53"/>
      <c r="E73" s="53"/>
    </row>
    <row r="74" spans="3:5" ht="15" customHeight="1" thickBot="1">
      <c r="C74" s="53"/>
      <c r="D74" s="53"/>
      <c r="E74" s="53"/>
    </row>
    <row r="75" spans="10:12" ht="49.5" customHeight="1">
      <c r="J75" s="547" t="s">
        <v>222</v>
      </c>
      <c r="K75" s="548"/>
      <c r="L75" s="549"/>
    </row>
    <row r="76" spans="10:12" ht="9.75" customHeight="1">
      <c r="J76" s="550"/>
      <c r="K76" s="552" t="s">
        <v>1</v>
      </c>
      <c r="L76" s="554" t="s">
        <v>2</v>
      </c>
    </row>
    <row r="77" spans="10:12" ht="9.75" customHeight="1">
      <c r="J77" s="551"/>
      <c r="K77" s="553"/>
      <c r="L77" s="555"/>
    </row>
    <row r="78" spans="10:12" ht="9.75" customHeight="1">
      <c r="J78" s="551"/>
      <c r="K78" s="553"/>
      <c r="L78" s="555"/>
    </row>
    <row r="79" spans="10:12" ht="9.75" customHeight="1" thickBot="1">
      <c r="J79" s="551"/>
      <c r="K79" s="553"/>
      <c r="L79" s="555"/>
    </row>
    <row r="80" spans="10:12" ht="21.75" customHeight="1">
      <c r="J80" s="211" t="s">
        <v>14</v>
      </c>
      <c r="K80" s="74" t="s">
        <v>238</v>
      </c>
      <c r="L80" s="218" t="s">
        <v>239</v>
      </c>
    </row>
    <row r="81" spans="10:12" ht="21.75" customHeight="1">
      <c r="J81" s="211" t="s">
        <v>15</v>
      </c>
      <c r="K81" s="62" t="s">
        <v>244</v>
      </c>
      <c r="L81" s="232" t="s">
        <v>121</v>
      </c>
    </row>
    <row r="82" spans="10:13" ht="21.75" customHeight="1">
      <c r="J82" s="87" t="s">
        <v>16</v>
      </c>
      <c r="K82" s="233" t="s">
        <v>177</v>
      </c>
      <c r="L82" s="234" t="s">
        <v>156</v>
      </c>
      <c r="M82" s="482" t="s">
        <v>252</v>
      </c>
    </row>
    <row r="83" spans="10:13" ht="21.75" customHeight="1" thickBot="1">
      <c r="J83" s="88" t="s">
        <v>17</v>
      </c>
      <c r="K83" s="219" t="s">
        <v>176</v>
      </c>
      <c r="L83" s="220" t="s">
        <v>156</v>
      </c>
      <c r="M83" s="482" t="s">
        <v>253</v>
      </c>
    </row>
  </sheetData>
  <sheetProtection/>
  <mergeCells count="152">
    <mergeCell ref="A65:A68"/>
    <mergeCell ref="B65:B68"/>
    <mergeCell ref="C65:C68"/>
    <mergeCell ref="D65:D68"/>
    <mergeCell ref="E65:E68"/>
    <mergeCell ref="O55:O58"/>
    <mergeCell ref="P55:P58"/>
    <mergeCell ref="D63:K63"/>
    <mergeCell ref="A64:G64"/>
    <mergeCell ref="J64:P64"/>
    <mergeCell ref="M65:M68"/>
    <mergeCell ref="N65:N68"/>
    <mergeCell ref="O65:O68"/>
    <mergeCell ref="P65:P68"/>
    <mergeCell ref="F65:F68"/>
    <mergeCell ref="G65:G68"/>
    <mergeCell ref="J65:J68"/>
    <mergeCell ref="K65:K68"/>
    <mergeCell ref="L65:L68"/>
    <mergeCell ref="N55:N58"/>
    <mergeCell ref="K55:K58"/>
    <mergeCell ref="L55:L58"/>
    <mergeCell ref="M55:M58"/>
    <mergeCell ref="A44:G44"/>
    <mergeCell ref="J44:P44"/>
    <mergeCell ref="A45:A48"/>
    <mergeCell ref="B45:B48"/>
    <mergeCell ref="C45:C48"/>
    <mergeCell ref="D45:D48"/>
    <mergeCell ref="E45:E48"/>
    <mergeCell ref="F45:F48"/>
    <mergeCell ref="G45:G48"/>
    <mergeCell ref="J45:J48"/>
    <mergeCell ref="K45:K48"/>
    <mergeCell ref="L45:L48"/>
    <mergeCell ref="M45:M48"/>
    <mergeCell ref="N45:N48"/>
    <mergeCell ref="O45:O48"/>
    <mergeCell ref="P45:P48"/>
    <mergeCell ref="A36:G36"/>
    <mergeCell ref="J36:P36"/>
    <mergeCell ref="A37:A40"/>
    <mergeCell ref="B37:B40"/>
    <mergeCell ref="C37:C40"/>
    <mergeCell ref="D37:D40"/>
    <mergeCell ref="E37:E40"/>
    <mergeCell ref="F37:F40"/>
    <mergeCell ref="G37:G40"/>
    <mergeCell ref="J37:J40"/>
    <mergeCell ref="K37:K40"/>
    <mergeCell ref="L37:L40"/>
    <mergeCell ref="M37:M40"/>
    <mergeCell ref="N37:N40"/>
    <mergeCell ref="O37:O40"/>
    <mergeCell ref="P37:P40"/>
    <mergeCell ref="A26:G26"/>
    <mergeCell ref="J26:P26"/>
    <mergeCell ref="A27:A30"/>
    <mergeCell ref="B27:B30"/>
    <mergeCell ref="C27:C30"/>
    <mergeCell ref="D27:D30"/>
    <mergeCell ref="E27:E30"/>
    <mergeCell ref="F27:F30"/>
    <mergeCell ref="G27:G30"/>
    <mergeCell ref="J27:J30"/>
    <mergeCell ref="K27:K30"/>
    <mergeCell ref="L27:L30"/>
    <mergeCell ref="M27:M30"/>
    <mergeCell ref="N27:N30"/>
    <mergeCell ref="O27:O30"/>
    <mergeCell ref="P27:P30"/>
    <mergeCell ref="G19:G22"/>
    <mergeCell ref="J19:J22"/>
    <mergeCell ref="K19:K22"/>
    <mergeCell ref="L19:L22"/>
    <mergeCell ref="M19:M22"/>
    <mergeCell ref="B11:B14"/>
    <mergeCell ref="C11:C14"/>
    <mergeCell ref="D11:D14"/>
    <mergeCell ref="E11:E14"/>
    <mergeCell ref="A18:G18"/>
    <mergeCell ref="J18:P18"/>
    <mergeCell ref="A19:A22"/>
    <mergeCell ref="B19:B22"/>
    <mergeCell ref="J75:L75"/>
    <mergeCell ref="J76:J79"/>
    <mergeCell ref="K76:K79"/>
    <mergeCell ref="L76:L79"/>
    <mergeCell ref="M11:M14"/>
    <mergeCell ref="N11:N14"/>
    <mergeCell ref="O11:O14"/>
    <mergeCell ref="P11:P14"/>
    <mergeCell ref="D35:K35"/>
    <mergeCell ref="D53:K53"/>
    <mergeCell ref="A54:G54"/>
    <mergeCell ref="J54:P54"/>
    <mergeCell ref="A55:A58"/>
    <mergeCell ref="B55:B58"/>
    <mergeCell ref="C55:C58"/>
    <mergeCell ref="D55:D58"/>
    <mergeCell ref="E55:E58"/>
    <mergeCell ref="F55:F58"/>
    <mergeCell ref="G55:G58"/>
    <mergeCell ref="J55:J58"/>
    <mergeCell ref="C19:C22"/>
    <mergeCell ref="D19:D22"/>
    <mergeCell ref="E19:E22"/>
    <mergeCell ref="F19:F22"/>
    <mergeCell ref="A10:G10"/>
    <mergeCell ref="J10:P10"/>
    <mergeCell ref="A11:A14"/>
    <mergeCell ref="D1:K1"/>
    <mergeCell ref="A2:G2"/>
    <mergeCell ref="J2:P2"/>
    <mergeCell ref="A3:A6"/>
    <mergeCell ref="B3:B6"/>
    <mergeCell ref="C3:C6"/>
    <mergeCell ref="D3:D6"/>
    <mergeCell ref="E3:E6"/>
    <mergeCell ref="F3:F6"/>
    <mergeCell ref="G3:G6"/>
    <mergeCell ref="J3:J6"/>
    <mergeCell ref="K3:K6"/>
    <mergeCell ref="L3:L6"/>
    <mergeCell ref="M3:M6"/>
    <mergeCell ref="N3:N6"/>
    <mergeCell ref="O3:O6"/>
    <mergeCell ref="P3:P6"/>
    <mergeCell ref="F11:F14"/>
    <mergeCell ref="G11:G14"/>
    <mergeCell ref="J11:J14"/>
    <mergeCell ref="K11:K14"/>
    <mergeCell ref="H49:H50"/>
    <mergeCell ref="Q41:Q42"/>
    <mergeCell ref="Q49:Q50"/>
    <mergeCell ref="H59:H60"/>
    <mergeCell ref="Q59:Q60"/>
    <mergeCell ref="H69:H70"/>
    <mergeCell ref="Q69:Q70"/>
    <mergeCell ref="H7:H8"/>
    <mergeCell ref="H15:H16"/>
    <mergeCell ref="H23:H24"/>
    <mergeCell ref="H31:H32"/>
    <mergeCell ref="Q7:Q8"/>
    <mergeCell ref="Q15:Q16"/>
    <mergeCell ref="Q23:Q24"/>
    <mergeCell ref="Q31:Q32"/>
    <mergeCell ref="H41:H42"/>
    <mergeCell ref="N19:N22"/>
    <mergeCell ref="O19:O22"/>
    <mergeCell ref="P19:P22"/>
    <mergeCell ref="L11:L14"/>
  </mergeCells>
  <conditionalFormatting sqref="A15:A16 D15:D16 A7:A8 D7 J7:J8 M7:M8 J15:J16 M15:M16 A23:A24 D23:D24 J23:J24 M23:M24 A31:A32 D31:D32 J31:J32 M31:M32 A41:A42 D41:D42 J41:J42 M41:M42 A49:A50 D49:D50 J49:J50 M49:M50 A59:A60 D59:D60 J59:J60 M59:M60 A69:A70 D69:D70 J69:J70 M69:M70">
    <cfRule type="cellIs" priority="40" dxfId="92" operator="between" stopIfTrue="1">
      <formula>200</formula>
      <formula>219</formula>
    </cfRule>
    <cfRule type="cellIs" priority="41" dxfId="93" operator="between" stopIfTrue="1">
      <formula>220</formula>
      <formula>249</formula>
    </cfRule>
    <cfRule type="cellIs" priority="42" dxfId="94" operator="between" stopIfTrue="1">
      <formula>250</formula>
      <formula>300</formula>
    </cfRule>
  </conditionalFormatting>
  <conditionalFormatting sqref="J80:J81">
    <cfRule type="cellIs" priority="7" dxfId="92" operator="between" stopIfTrue="1">
      <formula>200</formula>
      <formula>219</formula>
    </cfRule>
    <cfRule type="cellIs" priority="8" dxfId="93" operator="between" stopIfTrue="1">
      <formula>220</formula>
      <formula>249</formula>
    </cfRule>
    <cfRule type="cellIs" priority="9" dxfId="94" operator="between" stopIfTrue="1">
      <formula>250</formula>
      <formula>300</formula>
    </cfRule>
  </conditionalFormatting>
  <conditionalFormatting sqref="D8">
    <cfRule type="cellIs" priority="1" dxfId="92" operator="between" stopIfTrue="1">
      <formula>200</formula>
      <formula>219</formula>
    </cfRule>
    <cfRule type="cellIs" priority="2" dxfId="93" operator="between" stopIfTrue="1">
      <formula>220</formula>
      <formula>249</formula>
    </cfRule>
    <cfRule type="cellIs" priority="3" dxfId="94" operator="between" stopIfTrue="1">
      <formula>250</formula>
      <formula>300</formula>
    </cfRule>
  </conditionalFormatting>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indexed="30"/>
  </sheetPr>
  <dimension ref="A1:K58"/>
  <sheetViews>
    <sheetView zoomScalePageLayoutView="0" workbookViewId="0" topLeftCell="A1">
      <selection activeCell="A1" sqref="A1:D1"/>
    </sheetView>
  </sheetViews>
  <sheetFormatPr defaultColWidth="9.140625" defaultRowHeight="15" customHeight="1"/>
  <cols>
    <col min="1" max="1" width="5.7109375" style="0" customWidth="1"/>
    <col min="2" max="2" width="60.7109375" style="0" customWidth="1"/>
    <col min="3" max="3" width="9.8515625" style="0" customWidth="1"/>
    <col min="4" max="4" width="5.7109375" style="0" customWidth="1"/>
    <col min="5" max="5" width="2.8515625" style="53" customWidth="1"/>
    <col min="6" max="6" width="30.28125" style="0" customWidth="1"/>
    <col min="7" max="7" width="33.00390625" style="0" customWidth="1"/>
    <col min="8" max="8" width="14.421875" style="0" customWidth="1"/>
    <col min="9" max="9" width="14.7109375" style="0" customWidth="1"/>
  </cols>
  <sheetData>
    <row r="1" spans="1:5" s="51" customFormat="1" ht="30" customHeight="1">
      <c r="A1" s="627" t="s">
        <v>223</v>
      </c>
      <c r="B1" s="628"/>
      <c r="C1" s="628"/>
      <c r="D1" s="629"/>
      <c r="E1" s="52"/>
    </row>
    <row r="2" spans="1:4" ht="15" customHeight="1">
      <c r="A2" s="528"/>
      <c r="B2" s="630" t="s">
        <v>1</v>
      </c>
      <c r="C2" s="632" t="s">
        <v>2</v>
      </c>
      <c r="D2" s="634"/>
    </row>
    <row r="3" spans="1:4" ht="15" customHeight="1">
      <c r="A3" s="528"/>
      <c r="B3" s="630"/>
      <c r="C3" s="632"/>
      <c r="D3" s="635"/>
    </row>
    <row r="4" spans="1:4" ht="15" customHeight="1">
      <c r="A4" s="528"/>
      <c r="B4" s="630"/>
      <c r="C4" s="632"/>
      <c r="D4" s="635"/>
    </row>
    <row r="5" spans="1:4" ht="15" customHeight="1" thickBot="1">
      <c r="A5" s="529"/>
      <c r="B5" s="631"/>
      <c r="C5" s="633"/>
      <c r="D5" s="636"/>
    </row>
    <row r="6" spans="1:8" ht="21.75" customHeight="1">
      <c r="A6" s="336" t="s">
        <v>14</v>
      </c>
      <c r="B6" s="520" t="s">
        <v>238</v>
      </c>
      <c r="C6" s="521" t="s">
        <v>239</v>
      </c>
      <c r="D6" s="337" t="s">
        <v>14</v>
      </c>
      <c r="F6" s="516" t="s">
        <v>117</v>
      </c>
      <c r="G6" s="518" t="s">
        <v>254</v>
      </c>
      <c r="H6" s="514" t="s">
        <v>121</v>
      </c>
    </row>
    <row r="7" spans="1:8" ht="21.75" customHeight="1" thickBot="1">
      <c r="A7" s="214" t="s">
        <v>15</v>
      </c>
      <c r="B7" s="522" t="s">
        <v>244</v>
      </c>
      <c r="C7" s="523" t="s">
        <v>121</v>
      </c>
      <c r="D7" s="338" t="s">
        <v>15</v>
      </c>
      <c r="F7" s="517" t="s">
        <v>118</v>
      </c>
      <c r="G7" s="519" t="s">
        <v>255</v>
      </c>
      <c r="H7" s="515" t="s">
        <v>121</v>
      </c>
    </row>
    <row r="8" spans="1:4" ht="21.75" customHeight="1">
      <c r="A8" s="212" t="s">
        <v>16</v>
      </c>
      <c r="B8" s="522" t="s">
        <v>177</v>
      </c>
      <c r="C8" s="523" t="s">
        <v>156</v>
      </c>
      <c r="D8" s="339" t="s">
        <v>16</v>
      </c>
    </row>
    <row r="9" spans="1:4" ht="21.75" customHeight="1">
      <c r="A9" s="214" t="s">
        <v>17</v>
      </c>
      <c r="B9" s="522" t="s">
        <v>176</v>
      </c>
      <c r="C9" s="523" t="s">
        <v>156</v>
      </c>
      <c r="D9" s="338" t="s">
        <v>17</v>
      </c>
    </row>
    <row r="10" spans="1:11" ht="21.75" customHeight="1">
      <c r="A10" s="212" t="s">
        <v>18</v>
      </c>
      <c r="B10" s="522" t="s">
        <v>114</v>
      </c>
      <c r="C10" s="523" t="s">
        <v>121</v>
      </c>
      <c r="D10" s="339" t="s">
        <v>18</v>
      </c>
      <c r="F10" s="69"/>
      <c r="G10" s="193"/>
      <c r="H10" s="25"/>
      <c r="I10" s="190"/>
      <c r="J10" s="25"/>
      <c r="K10" s="25"/>
    </row>
    <row r="11" spans="1:11" ht="21.75" customHeight="1">
      <c r="A11" s="214" t="s">
        <v>19</v>
      </c>
      <c r="B11" s="522" t="s">
        <v>234</v>
      </c>
      <c r="C11" s="523" t="s">
        <v>156</v>
      </c>
      <c r="D11" s="338" t="s">
        <v>19</v>
      </c>
      <c r="F11" s="25"/>
      <c r="G11" s="346"/>
      <c r="H11" s="25"/>
      <c r="I11" s="346"/>
      <c r="J11" s="25"/>
      <c r="K11" s="25"/>
    </row>
    <row r="12" spans="1:11" ht="21.75" customHeight="1">
      <c r="A12" s="212" t="s">
        <v>20</v>
      </c>
      <c r="B12" s="522" t="s">
        <v>243</v>
      </c>
      <c r="C12" s="523" t="s">
        <v>121</v>
      </c>
      <c r="D12" s="339" t="s">
        <v>20</v>
      </c>
      <c r="F12" s="25"/>
      <c r="G12" s="347"/>
      <c r="H12" s="25"/>
      <c r="I12" s="347"/>
      <c r="J12" s="25"/>
      <c r="K12" s="25"/>
    </row>
    <row r="13" spans="1:11" ht="21.75" customHeight="1">
      <c r="A13" s="214" t="s">
        <v>21</v>
      </c>
      <c r="B13" s="522" t="s">
        <v>248</v>
      </c>
      <c r="C13" s="523" t="s">
        <v>239</v>
      </c>
      <c r="D13" s="338" t="s">
        <v>21</v>
      </c>
      <c r="F13" s="25"/>
      <c r="G13" s="193"/>
      <c r="H13" s="25"/>
      <c r="I13" s="270"/>
      <c r="J13" s="25"/>
      <c r="K13" s="25"/>
    </row>
    <row r="14" spans="1:11" ht="21.75" customHeight="1">
      <c r="A14" s="212" t="s">
        <v>22</v>
      </c>
      <c r="B14" s="522" t="s">
        <v>153</v>
      </c>
      <c r="C14" s="523" t="s">
        <v>121</v>
      </c>
      <c r="D14" s="339" t="s">
        <v>22</v>
      </c>
      <c r="F14" s="25"/>
      <c r="G14" s="348"/>
      <c r="H14" s="25"/>
      <c r="I14" s="347"/>
      <c r="J14" s="25"/>
      <c r="K14" s="25"/>
    </row>
    <row r="15" spans="1:11" ht="21.75" customHeight="1">
      <c r="A15" s="214" t="s">
        <v>23</v>
      </c>
      <c r="B15" s="522" t="s">
        <v>174</v>
      </c>
      <c r="C15" s="523" t="s">
        <v>122</v>
      </c>
      <c r="D15" s="338" t="s">
        <v>23</v>
      </c>
      <c r="F15" s="25"/>
      <c r="G15" s="347"/>
      <c r="H15" s="25"/>
      <c r="I15" s="347"/>
      <c r="J15" s="25"/>
      <c r="K15" s="25"/>
    </row>
    <row r="16" spans="1:11" ht="21.75" customHeight="1">
      <c r="A16" s="212" t="s">
        <v>24</v>
      </c>
      <c r="B16" s="522" t="s">
        <v>108</v>
      </c>
      <c r="C16" s="523" t="s">
        <v>121</v>
      </c>
      <c r="D16" s="339" t="s">
        <v>24</v>
      </c>
      <c r="F16" s="25"/>
      <c r="G16" s="190"/>
      <c r="H16" s="25"/>
      <c r="I16" s="270"/>
      <c r="J16" s="25"/>
      <c r="K16" s="25"/>
    </row>
    <row r="17" spans="1:11" ht="21.75" customHeight="1">
      <c r="A17" s="214" t="s">
        <v>25</v>
      </c>
      <c r="B17" s="522" t="s">
        <v>119</v>
      </c>
      <c r="C17" s="523" t="s">
        <v>121</v>
      </c>
      <c r="D17" s="338" t="s">
        <v>25</v>
      </c>
      <c r="F17" s="25"/>
      <c r="G17" s="347"/>
      <c r="H17" s="25"/>
      <c r="I17" s="347"/>
      <c r="J17" s="25"/>
      <c r="K17" s="25"/>
    </row>
    <row r="18" spans="1:11" ht="21.75" customHeight="1">
      <c r="A18" s="212" t="s">
        <v>26</v>
      </c>
      <c r="B18" s="522" t="s">
        <v>171</v>
      </c>
      <c r="C18" s="523" t="s">
        <v>156</v>
      </c>
      <c r="D18" s="339" t="s">
        <v>26</v>
      </c>
      <c r="F18" s="25"/>
      <c r="G18" s="347"/>
      <c r="H18" s="25"/>
      <c r="I18" s="347"/>
      <c r="J18" s="25"/>
      <c r="K18" s="25"/>
    </row>
    <row r="19" spans="1:11" ht="21.75" customHeight="1">
      <c r="A19" s="214" t="s">
        <v>27</v>
      </c>
      <c r="B19" s="522" t="s">
        <v>115</v>
      </c>
      <c r="C19" s="523" t="s">
        <v>121</v>
      </c>
      <c r="D19" s="338" t="s">
        <v>27</v>
      </c>
      <c r="F19" s="25"/>
      <c r="G19" s="193"/>
      <c r="H19" s="25"/>
      <c r="I19" s="190"/>
      <c r="J19" s="25"/>
      <c r="K19" s="25"/>
    </row>
    <row r="20" spans="1:11" ht="21.75" customHeight="1">
      <c r="A20" s="212" t="s">
        <v>28</v>
      </c>
      <c r="B20" s="522" t="s">
        <v>232</v>
      </c>
      <c r="C20" s="523" t="s">
        <v>156</v>
      </c>
      <c r="D20" s="339" t="s">
        <v>28</v>
      </c>
      <c r="F20" s="25"/>
      <c r="G20" s="349"/>
      <c r="H20" s="25"/>
      <c r="I20" s="346"/>
      <c r="J20" s="25"/>
      <c r="K20" s="25"/>
    </row>
    <row r="21" spans="1:11" ht="21.75" customHeight="1">
      <c r="A21" s="214" t="s">
        <v>29</v>
      </c>
      <c r="B21" s="522" t="s">
        <v>180</v>
      </c>
      <c r="C21" s="523" t="s">
        <v>121</v>
      </c>
      <c r="D21" s="338" t="s">
        <v>29</v>
      </c>
      <c r="F21" s="25"/>
      <c r="G21" s="347"/>
      <c r="H21" s="25"/>
      <c r="I21" s="347"/>
      <c r="J21" s="25"/>
      <c r="K21" s="25"/>
    </row>
    <row r="22" spans="1:11" ht="21.75" customHeight="1">
      <c r="A22" s="212" t="s">
        <v>30</v>
      </c>
      <c r="B22" s="522" t="s">
        <v>162</v>
      </c>
      <c r="C22" s="523" t="s">
        <v>121</v>
      </c>
      <c r="D22" s="339" t="s">
        <v>30</v>
      </c>
      <c r="F22" s="25"/>
      <c r="G22" s="193"/>
      <c r="H22" s="25"/>
      <c r="I22" s="193"/>
      <c r="J22" s="25"/>
      <c r="K22" s="25"/>
    </row>
    <row r="23" spans="1:11" ht="21.75" customHeight="1">
      <c r="A23" s="214" t="s">
        <v>31</v>
      </c>
      <c r="B23" s="522" t="s">
        <v>247</v>
      </c>
      <c r="C23" s="523" t="s">
        <v>121</v>
      </c>
      <c r="D23" s="338" t="s">
        <v>31</v>
      </c>
      <c r="F23" s="25"/>
      <c r="G23" s="348"/>
      <c r="H23" s="25"/>
      <c r="I23" s="350"/>
      <c r="J23" s="25"/>
      <c r="K23" s="25"/>
    </row>
    <row r="24" spans="1:11" ht="21.75" customHeight="1">
      <c r="A24" s="212" t="s">
        <v>32</v>
      </c>
      <c r="B24" s="522" t="s">
        <v>241</v>
      </c>
      <c r="C24" s="523" t="s">
        <v>121</v>
      </c>
      <c r="D24" s="339" t="s">
        <v>32</v>
      </c>
      <c r="F24" s="25"/>
      <c r="G24" s="347"/>
      <c r="H24" s="25"/>
      <c r="I24" s="350"/>
      <c r="J24" s="25"/>
      <c r="K24" s="25"/>
    </row>
    <row r="25" spans="1:11" ht="21.75" customHeight="1">
      <c r="A25" s="214" t="s">
        <v>33</v>
      </c>
      <c r="B25" s="522" t="s">
        <v>175</v>
      </c>
      <c r="C25" s="523" t="s">
        <v>156</v>
      </c>
      <c r="D25" s="338" t="s">
        <v>33</v>
      </c>
      <c r="F25" s="25"/>
      <c r="G25" s="270"/>
      <c r="H25" s="25"/>
      <c r="I25" s="190"/>
      <c r="J25" s="25"/>
      <c r="K25" s="25"/>
    </row>
    <row r="26" spans="1:11" ht="21.75" customHeight="1">
      <c r="A26" s="212" t="s">
        <v>34</v>
      </c>
      <c r="B26" s="522" t="s">
        <v>227</v>
      </c>
      <c r="C26" s="523" t="s">
        <v>121</v>
      </c>
      <c r="D26" s="339" t="s">
        <v>34</v>
      </c>
      <c r="F26" s="25"/>
      <c r="G26" s="347"/>
      <c r="H26" s="25"/>
      <c r="I26" s="350"/>
      <c r="J26" s="25"/>
      <c r="K26" s="25"/>
    </row>
    <row r="27" spans="1:11" ht="21.75" customHeight="1">
      <c r="A27" s="214" t="s">
        <v>35</v>
      </c>
      <c r="B27" s="522" t="s">
        <v>163</v>
      </c>
      <c r="C27" s="523" t="s">
        <v>122</v>
      </c>
      <c r="D27" s="338" t="s">
        <v>35</v>
      </c>
      <c r="F27" s="25"/>
      <c r="G27" s="347"/>
      <c r="H27" s="25"/>
      <c r="I27" s="347"/>
      <c r="J27" s="25"/>
      <c r="K27" s="25"/>
    </row>
    <row r="28" spans="1:11" ht="21.75" customHeight="1">
      <c r="A28" s="212" t="s">
        <v>36</v>
      </c>
      <c r="B28" s="522" t="s">
        <v>160</v>
      </c>
      <c r="C28" s="523" t="s">
        <v>121</v>
      </c>
      <c r="D28" s="339" t="s">
        <v>36</v>
      </c>
      <c r="F28" s="25"/>
      <c r="G28" s="193"/>
      <c r="H28" s="25"/>
      <c r="I28" s="190"/>
      <c r="J28" s="25"/>
      <c r="K28" s="25"/>
    </row>
    <row r="29" spans="1:11" ht="21.75" customHeight="1">
      <c r="A29" s="214" t="s">
        <v>37</v>
      </c>
      <c r="B29" s="522" t="s">
        <v>154</v>
      </c>
      <c r="C29" s="523" t="s">
        <v>121</v>
      </c>
      <c r="D29" s="338" t="s">
        <v>37</v>
      </c>
      <c r="F29" s="25"/>
      <c r="G29" s="350"/>
      <c r="H29" s="25"/>
      <c r="I29" s="347"/>
      <c r="J29" s="25"/>
      <c r="K29" s="25"/>
    </row>
    <row r="30" spans="1:11" ht="21.75" customHeight="1">
      <c r="A30" s="212" t="s">
        <v>38</v>
      </c>
      <c r="B30" s="522" t="s">
        <v>109</v>
      </c>
      <c r="C30" s="523" t="s">
        <v>121</v>
      </c>
      <c r="D30" s="339" t="s">
        <v>38</v>
      </c>
      <c r="F30" s="25"/>
      <c r="G30" s="350"/>
      <c r="H30" s="25"/>
      <c r="I30" s="347"/>
      <c r="J30" s="25"/>
      <c r="K30" s="25"/>
    </row>
    <row r="31" spans="1:11" ht="21.75" customHeight="1">
      <c r="A31" s="214" t="s">
        <v>39</v>
      </c>
      <c r="B31" s="522" t="s">
        <v>235</v>
      </c>
      <c r="C31" s="523" t="s">
        <v>121</v>
      </c>
      <c r="D31" s="338" t="s">
        <v>39</v>
      </c>
      <c r="F31" s="25"/>
      <c r="G31" s="193"/>
      <c r="H31" s="25"/>
      <c r="I31" s="190"/>
      <c r="J31" s="25"/>
      <c r="K31" s="25"/>
    </row>
    <row r="32" spans="1:11" ht="21.75" customHeight="1">
      <c r="A32" s="212" t="s">
        <v>40</v>
      </c>
      <c r="B32" s="522" t="s">
        <v>113</v>
      </c>
      <c r="C32" s="523" t="s">
        <v>121</v>
      </c>
      <c r="D32" s="339" t="s">
        <v>40</v>
      </c>
      <c r="F32" s="25"/>
      <c r="G32" s="348"/>
      <c r="H32" s="25"/>
      <c r="I32" s="25"/>
      <c r="J32" s="25"/>
      <c r="K32" s="25"/>
    </row>
    <row r="33" spans="1:11" ht="21.75" customHeight="1">
      <c r="A33" s="214" t="s">
        <v>41</v>
      </c>
      <c r="B33" s="522" t="s">
        <v>161</v>
      </c>
      <c r="C33" s="523" t="s">
        <v>121</v>
      </c>
      <c r="D33" s="338" t="s">
        <v>41</v>
      </c>
      <c r="F33" s="25"/>
      <c r="G33" s="351"/>
      <c r="H33" s="25"/>
      <c r="I33" s="25"/>
      <c r="J33" s="25"/>
      <c r="K33" s="25"/>
    </row>
    <row r="34" spans="1:11" ht="21.75" customHeight="1">
      <c r="A34" s="212" t="s">
        <v>42</v>
      </c>
      <c r="B34" s="522" t="s">
        <v>245</v>
      </c>
      <c r="C34" s="523" t="s">
        <v>156</v>
      </c>
      <c r="D34" s="339" t="s">
        <v>42</v>
      </c>
      <c r="F34" s="25"/>
      <c r="G34" s="25"/>
      <c r="H34" s="25"/>
      <c r="I34" s="25"/>
      <c r="J34" s="25"/>
      <c r="K34" s="25"/>
    </row>
    <row r="35" spans="1:4" ht="21.75" customHeight="1">
      <c r="A35" s="214" t="s">
        <v>43</v>
      </c>
      <c r="B35" s="522" t="s">
        <v>151</v>
      </c>
      <c r="C35" s="523" t="s">
        <v>121</v>
      </c>
      <c r="D35" s="338" t="s">
        <v>43</v>
      </c>
    </row>
    <row r="36" spans="1:4" ht="21.75" customHeight="1">
      <c r="A36" s="212" t="s">
        <v>44</v>
      </c>
      <c r="B36" s="522" t="s">
        <v>233</v>
      </c>
      <c r="C36" s="523" t="s">
        <v>122</v>
      </c>
      <c r="D36" s="339" t="s">
        <v>44</v>
      </c>
    </row>
    <row r="37" spans="1:4" ht="21.75" customHeight="1">
      <c r="A37" s="214" t="s">
        <v>45</v>
      </c>
      <c r="B37" s="522" t="s">
        <v>168</v>
      </c>
      <c r="C37" s="523" t="s">
        <v>156</v>
      </c>
      <c r="D37" s="338" t="s">
        <v>45</v>
      </c>
    </row>
    <row r="38" spans="1:4" ht="21.75" customHeight="1">
      <c r="A38" s="212" t="s">
        <v>46</v>
      </c>
      <c r="B38" s="522" t="s">
        <v>120</v>
      </c>
      <c r="C38" s="523" t="s">
        <v>121</v>
      </c>
      <c r="D38" s="339" t="s">
        <v>46</v>
      </c>
    </row>
    <row r="39" spans="1:4" ht="21.75" customHeight="1">
      <c r="A39" s="214" t="s">
        <v>47</v>
      </c>
      <c r="B39" s="522" t="s">
        <v>164</v>
      </c>
      <c r="C39" s="523" t="s">
        <v>122</v>
      </c>
      <c r="D39" s="338" t="s">
        <v>47</v>
      </c>
    </row>
    <row r="40" spans="1:4" ht="21.75" customHeight="1">
      <c r="A40" s="212" t="s">
        <v>48</v>
      </c>
      <c r="B40" s="522" t="s">
        <v>240</v>
      </c>
      <c r="C40" s="523" t="s">
        <v>121</v>
      </c>
      <c r="D40" s="339" t="s">
        <v>48</v>
      </c>
    </row>
    <row r="41" spans="1:4" ht="21.75" customHeight="1">
      <c r="A41" s="214" t="s">
        <v>49</v>
      </c>
      <c r="B41" s="522" t="s">
        <v>236</v>
      </c>
      <c r="C41" s="523" t="s">
        <v>121</v>
      </c>
      <c r="D41" s="338" t="s">
        <v>49</v>
      </c>
    </row>
    <row r="42" spans="1:4" ht="21.75" customHeight="1">
      <c r="A42" s="212" t="s">
        <v>50</v>
      </c>
      <c r="B42" s="522" t="s">
        <v>110</v>
      </c>
      <c r="C42" s="523" t="s">
        <v>121</v>
      </c>
      <c r="D42" s="339" t="s">
        <v>50</v>
      </c>
    </row>
    <row r="43" spans="1:4" ht="21.75" customHeight="1">
      <c r="A43" s="214" t="s">
        <v>51</v>
      </c>
      <c r="B43" s="522" t="s">
        <v>246</v>
      </c>
      <c r="C43" s="523" t="s">
        <v>156</v>
      </c>
      <c r="D43" s="338" t="s">
        <v>51</v>
      </c>
    </row>
    <row r="44" spans="1:4" ht="21.75" customHeight="1">
      <c r="A44" s="212" t="s">
        <v>52</v>
      </c>
      <c r="B44" s="522" t="s">
        <v>231</v>
      </c>
      <c r="C44" s="523" t="s">
        <v>156</v>
      </c>
      <c r="D44" s="339" t="s">
        <v>52</v>
      </c>
    </row>
    <row r="45" spans="1:4" ht="21.75" customHeight="1">
      <c r="A45" s="214" t="s">
        <v>53</v>
      </c>
      <c r="B45" s="522" t="s">
        <v>237</v>
      </c>
      <c r="C45" s="523" t="s">
        <v>121</v>
      </c>
      <c r="D45" s="338" t="s">
        <v>53</v>
      </c>
    </row>
    <row r="46" spans="1:4" ht="21.75" customHeight="1">
      <c r="A46" s="212" t="s">
        <v>54</v>
      </c>
      <c r="B46" s="522" t="s">
        <v>242</v>
      </c>
      <c r="C46" s="523" t="s">
        <v>121</v>
      </c>
      <c r="D46" s="339" t="s">
        <v>54</v>
      </c>
    </row>
    <row r="47" spans="1:4" ht="21.75" customHeight="1">
      <c r="A47" s="214" t="s">
        <v>55</v>
      </c>
      <c r="B47" s="522" t="s">
        <v>155</v>
      </c>
      <c r="C47" s="523" t="s">
        <v>121</v>
      </c>
      <c r="D47" s="338" t="s">
        <v>55</v>
      </c>
    </row>
    <row r="48" spans="1:4" ht="21.75" customHeight="1">
      <c r="A48" s="212" t="s">
        <v>56</v>
      </c>
      <c r="B48" s="522" t="s">
        <v>229</v>
      </c>
      <c r="C48" s="523" t="s">
        <v>121</v>
      </c>
      <c r="D48" s="339" t="s">
        <v>56</v>
      </c>
    </row>
    <row r="49" spans="1:4" ht="21.75" customHeight="1">
      <c r="A49" s="214" t="s">
        <v>57</v>
      </c>
      <c r="B49" s="522" t="s">
        <v>181</v>
      </c>
      <c r="C49" s="523" t="s">
        <v>121</v>
      </c>
      <c r="D49" s="338" t="s">
        <v>57</v>
      </c>
    </row>
    <row r="50" spans="1:4" ht="21.75" customHeight="1">
      <c r="A50" s="212" t="s">
        <v>58</v>
      </c>
      <c r="B50" s="522" t="s">
        <v>230</v>
      </c>
      <c r="C50" s="523" t="s">
        <v>156</v>
      </c>
      <c r="D50" s="339" t="s">
        <v>58</v>
      </c>
    </row>
    <row r="51" spans="1:4" ht="21.75" customHeight="1">
      <c r="A51" s="214" t="s">
        <v>59</v>
      </c>
      <c r="B51" s="522" t="s">
        <v>228</v>
      </c>
      <c r="C51" s="523" t="s">
        <v>121</v>
      </c>
      <c r="D51" s="338" t="s">
        <v>59</v>
      </c>
    </row>
    <row r="52" spans="1:4" ht="21.75" customHeight="1" hidden="1">
      <c r="A52" s="212" t="s">
        <v>60</v>
      </c>
      <c r="B52" s="213"/>
      <c r="C52" s="121"/>
      <c r="D52" s="339" t="s">
        <v>60</v>
      </c>
    </row>
    <row r="53" spans="1:4" ht="21.75" customHeight="1" hidden="1">
      <c r="A53" s="214" t="s">
        <v>61</v>
      </c>
      <c r="B53" s="213"/>
      <c r="C53" s="121"/>
      <c r="D53" s="338" t="s">
        <v>61</v>
      </c>
    </row>
    <row r="54" spans="1:4" ht="21.75" customHeight="1" hidden="1">
      <c r="A54" s="212" t="s">
        <v>62</v>
      </c>
      <c r="B54" s="213"/>
      <c r="C54" s="121"/>
      <c r="D54" s="339" t="s">
        <v>62</v>
      </c>
    </row>
    <row r="55" spans="1:4" ht="21.75" customHeight="1" hidden="1" thickBot="1">
      <c r="A55" s="340" t="s">
        <v>63</v>
      </c>
      <c r="B55" s="215"/>
      <c r="C55" s="127"/>
      <c r="D55" s="341" t="s">
        <v>63</v>
      </c>
    </row>
    <row r="56" ht="15" customHeight="1">
      <c r="G56" s="346" t="s">
        <v>157</v>
      </c>
    </row>
    <row r="57" ht="15" customHeight="1">
      <c r="G57" s="346" t="s">
        <v>157</v>
      </c>
    </row>
    <row r="58" ht="15" customHeight="1">
      <c r="G58" s="25"/>
    </row>
  </sheetData>
  <sheetProtection/>
  <mergeCells count="5">
    <mergeCell ref="A1:D1"/>
    <mergeCell ref="A2:A5"/>
    <mergeCell ref="B2:B5"/>
    <mergeCell ref="C2:C5"/>
    <mergeCell ref="D2:D5"/>
  </mergeCells>
  <conditionalFormatting sqref="A6:A55 D6:D55">
    <cfRule type="cellIs" priority="4" dxfId="92" operator="between" stopIfTrue="1">
      <formula>200</formula>
      <formula>219</formula>
    </cfRule>
    <cfRule type="cellIs" priority="5" dxfId="93" operator="between" stopIfTrue="1">
      <formula>220</formula>
      <formula>249</formula>
    </cfRule>
    <cfRule type="cellIs" priority="6" dxfId="94" operator="between" stopIfTrue="1">
      <formula>250</formula>
      <formula>300</formula>
    </cfRule>
  </conditionalFormatting>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2020-03-08T22:18:30Z</dcterms:modified>
  <cp:category/>
  <cp:version/>
  <cp:contentType/>
  <cp:contentStatus/>
</cp:coreProperties>
</file>