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500" windowHeight="7760" tabRatio="755" firstSheet="3" activeTab="7"/>
  </bookViews>
  <sheets>
    <sheet name="Single" sheetId="1" r:id="rId1"/>
    <sheet name="Single Final" sheetId="2" r:id="rId2"/>
    <sheet name="Doubles" sheetId="3" r:id="rId3"/>
    <sheet name="Doubles Final" sheetId="4" r:id="rId4"/>
    <sheet name="Teams" sheetId="5" r:id="rId5"/>
    <sheet name="Teams Final" sheetId="6" r:id="rId6"/>
    <sheet name="All Event" sheetId="7" r:id="rId7"/>
    <sheet name="Masters" sheetId="8" r:id="rId8"/>
    <sheet name="FINAL SCORE" sheetId="9" state="hidden" r:id="rId9"/>
    <sheet name="páros" sheetId="10" state="hidden" r:id="rId10"/>
    <sheet name="munka" sheetId="11" state="hidden" r:id="rId11"/>
  </sheets>
  <definedNames/>
  <calcPr fullCalcOnLoad="1"/>
</workbook>
</file>

<file path=xl/sharedStrings.xml><?xml version="1.0" encoding="utf-8"?>
<sst xmlns="http://schemas.openxmlformats.org/spreadsheetml/2006/main" count="1673" uniqueCount="285">
  <si>
    <t>Squad</t>
  </si>
  <si>
    <t>Name</t>
  </si>
  <si>
    <t>Country</t>
  </si>
  <si>
    <t>G1</t>
  </si>
  <si>
    <t>G2</t>
  </si>
  <si>
    <t>G3</t>
  </si>
  <si>
    <t>G4</t>
  </si>
  <si>
    <t>G5</t>
  </si>
  <si>
    <t>G6</t>
  </si>
  <si>
    <t>HDCP-Women</t>
  </si>
  <si>
    <t>HDCP-Age</t>
  </si>
  <si>
    <t>Total Pins</t>
  </si>
  <si>
    <t>Average</t>
  </si>
  <si>
    <t>All Event</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</si>
  <si>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</si>
  <si>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</si>
  <si>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</si>
  <si>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</si>
  <si>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</si>
  <si>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</si>
  <si>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</si>
  <si>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</si>
  <si>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</si>
  <si>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</si>
  <si>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</si>
  <si>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</si>
  <si>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</si>
  <si>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</si>
  <si>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</si>
  <si>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</si>
  <si>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</si>
  <si>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</si>
  <si>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</si>
  <si>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</si>
  <si>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</si>
  <si>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</si>
  <si>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</si>
  <si>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</si>
  <si>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</si>
  <si>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</si>
  <si>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</si>
  <si>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</si>
  <si>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</si>
  <si>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</si>
  <si>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</si>
  <si>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</si>
  <si>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</si>
  <si>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</si>
  <si>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</si>
  <si>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</si>
  <si>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</si>
  <si>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</si>
  <si>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</si>
  <si>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</si>
  <si>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</si>
  <si>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</si>
  <si>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</si>
  <si>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</si>
  <si>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</si>
  <si>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</si>
  <si>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</si>
  <si>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</si>
  <si>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</si>
  <si>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</si>
  <si>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</si>
  <si>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</si>
  <si>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</si>
  <si>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</si>
  <si>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</si>
  <si>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</si>
  <si>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</si>
  <si>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</si>
  <si>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</si>
  <si>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</si>
  <si>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</si>
  <si>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</si>
  <si>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</si>
  <si>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</si>
  <si>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</si>
  <si>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</si>
  <si>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</si>
  <si>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</si>
  <si>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</si>
  <si>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</si>
  <si>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</si>
  <si>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</si>
  <si>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</si>
  <si>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</si>
  <si>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</si>
  <si>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</si>
  <si>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</si>
  <si>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</si>
  <si>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</si>
  <si>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</si>
  <si>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</si>
  <si>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</si>
  <si>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</si>
  <si>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</si>
  <si>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</si>
  <si>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</si>
  <si>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</si>
  <si>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</si>
  <si>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</si>
  <si>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</si>
  <si>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Total Pins Doubles</t>
  </si>
  <si>
    <t>Average Doubles</t>
  </si>
  <si>
    <t>Total Pins Teams</t>
  </si>
  <si>
    <t>Average Teams</t>
  </si>
  <si>
    <t>Martin József</t>
  </si>
  <si>
    <t>Zámbó Gábor</t>
  </si>
  <si>
    <t>Tóth Zoltán</t>
  </si>
  <si>
    <t>Gyomai László</t>
  </si>
  <si>
    <t>Kapronczay Magdi</t>
  </si>
  <si>
    <t>Hegedűs Ferenc</t>
  </si>
  <si>
    <t>Tarnawa István</t>
  </si>
  <si>
    <t>Skobrics Zoltán</t>
  </si>
  <si>
    <t>Matics Emil Tibor</t>
  </si>
  <si>
    <t>Best game Women:</t>
  </si>
  <si>
    <t>Best game Men:</t>
  </si>
  <si>
    <t>Hegedűs Éva</t>
  </si>
  <si>
    <t>Hossóné Béres Éva</t>
  </si>
  <si>
    <t>HUN</t>
  </si>
  <si>
    <t>CZE</t>
  </si>
  <si>
    <t>A1</t>
  </si>
  <si>
    <t>B1</t>
  </si>
  <si>
    <t>A2</t>
  </si>
  <si>
    <t>B2</t>
  </si>
  <si>
    <t xml:space="preserve"> ∑  HDCP-Age</t>
  </si>
  <si>
    <t>∑  HDCP-Age</t>
  </si>
  <si>
    <r>
      <t>∑</t>
    </r>
    <r>
      <rPr>
        <b/>
        <sz val="10.25"/>
        <color indexed="9"/>
        <rFont val="Calibri"/>
        <family val="2"/>
      </rPr>
      <t xml:space="preserve">   </t>
    </r>
    <r>
      <rPr>
        <b/>
        <sz val="11"/>
        <color indexed="9"/>
        <rFont val="Calibri"/>
        <family val="2"/>
      </rPr>
      <t>HDCP-Age</t>
    </r>
  </si>
  <si>
    <t>MASTER 1/8 FINAL</t>
  </si>
  <si>
    <t>MASTER 1/4 FINAL</t>
  </si>
  <si>
    <t>MASTER 1/2 FINAL</t>
  </si>
  <si>
    <t>H1</t>
  </si>
  <si>
    <t>D1</t>
  </si>
  <si>
    <t>E1</t>
  </si>
  <si>
    <t>C1</t>
  </si>
  <si>
    <t>F1</t>
  </si>
  <si>
    <t>A-H1</t>
  </si>
  <si>
    <t>D-E1</t>
  </si>
  <si>
    <t>C-F1</t>
  </si>
  <si>
    <t>B-G1</t>
  </si>
  <si>
    <t>MASTER FINAL</t>
  </si>
  <si>
    <t>I.-1</t>
  </si>
  <si>
    <t>II.-1</t>
  </si>
  <si>
    <t>I.-2</t>
  </si>
  <si>
    <t>II.-2.</t>
  </si>
  <si>
    <t>Boi Csaba</t>
  </si>
  <si>
    <t>Fűrészné Marika</t>
  </si>
  <si>
    <t xml:space="preserve">Horváth Nándor </t>
  </si>
  <si>
    <t>Lubi Zoltán</t>
  </si>
  <si>
    <t>Radvánszki Zsolt</t>
  </si>
  <si>
    <t xml:space="preserve">Sallai Mátyás </t>
  </si>
  <si>
    <t>Tóth Ágnes</t>
  </si>
  <si>
    <t>Bódis György id.</t>
  </si>
  <si>
    <t>Buka Anikó</t>
  </si>
  <si>
    <t>SVK</t>
  </si>
  <si>
    <t>Grebelny Viktor</t>
  </si>
  <si>
    <t>UKR</t>
  </si>
  <si>
    <t>Havas Sándor dr.</t>
  </si>
  <si>
    <t>Paál László</t>
  </si>
  <si>
    <t>Szőke Viktor dr.</t>
  </si>
  <si>
    <t>Végh László</t>
  </si>
  <si>
    <t>Brokeš František</t>
  </si>
  <si>
    <t>Brokešová Anna</t>
  </si>
  <si>
    <t>Debnár Ján</t>
  </si>
  <si>
    <t>Graus Karol</t>
  </si>
  <si>
    <t>Havlíček Zdeněk</t>
  </si>
  <si>
    <t>Hoos Andrej</t>
  </si>
  <si>
    <t>Jurinyi Ľudovít</t>
  </si>
  <si>
    <t>Kečkéš Pavol</t>
  </si>
  <si>
    <t>Kuziel František</t>
  </si>
  <si>
    <t>Nejezchleba Standa</t>
  </si>
  <si>
    <t>Polívka Dalibor</t>
  </si>
  <si>
    <t>Soušek Milan</t>
  </si>
  <si>
    <t>Šovčík Ondrej</t>
  </si>
  <si>
    <t>Zoričák Anton</t>
  </si>
  <si>
    <t>Zoričák Rudolf</t>
  </si>
  <si>
    <t>Víg Géza</t>
  </si>
  <si>
    <t>Horváth Sarolta</t>
  </si>
  <si>
    <t>Lelovics Zoltán</t>
  </si>
  <si>
    <t>Szolnoki László</t>
  </si>
  <si>
    <t>Lane 3-4</t>
  </si>
  <si>
    <t>Lane 5-6</t>
  </si>
  <si>
    <t>Lane 9-10</t>
  </si>
  <si>
    <t>V. MAGYAR OLD SCHOOL BOWLING CUP 2020 - ALL EVENT</t>
  </si>
  <si>
    <t>V. MAGYAR OLD SCHOOL BOWLING CUP 2020    MASTER 1/8  Final "D"</t>
  </si>
  <si>
    <t xml:space="preserve"> </t>
  </si>
  <si>
    <t>HDCP-Women 48</t>
  </si>
  <si>
    <t>HDCP-Women 32</t>
  </si>
  <si>
    <t>Dienes László</t>
  </si>
  <si>
    <t>Fürészné Marika</t>
  </si>
  <si>
    <t>Hevele Zoltán</t>
  </si>
  <si>
    <t>Jurinyi Ludovít</t>
  </si>
  <si>
    <t>Klimko Marián</t>
  </si>
  <si>
    <t>Klimková Bibiana</t>
  </si>
  <si>
    <t>Kolář František</t>
  </si>
  <si>
    <t>Koník Miroslav</t>
  </si>
  <si>
    <t>Kühne Kata</t>
  </si>
  <si>
    <t xml:space="preserve">Lubi Zoltán </t>
  </si>
  <si>
    <t>Mészáros Csaba</t>
  </si>
  <si>
    <t xml:space="preserve">Panzenböck Manfred </t>
  </si>
  <si>
    <t>Perczel Tamás</t>
  </si>
  <si>
    <t>Sallai Mátyás</t>
  </si>
  <si>
    <t>Szakál Szilárd</t>
  </si>
  <si>
    <t>Tornai Tamás</t>
  </si>
  <si>
    <t>Tóth Mária</t>
  </si>
  <si>
    <t>Trnka František</t>
  </si>
  <si>
    <t>Witkovský Rudo</t>
  </si>
  <si>
    <t>Havas Sándor</t>
  </si>
  <si>
    <t>Valla Paul</t>
  </si>
  <si>
    <t>Max</t>
  </si>
  <si>
    <t>VI. MAGYAR OLD SCHOOL BOWLING CUP 2022 - SINGLES</t>
  </si>
  <si>
    <t>VI. MAGYAR OLD SCHOOL BOWLING CUP 2022 SINGLE 1/2 FINAL "A"</t>
  </si>
  <si>
    <t>VI. MAGYAR OLD SCHOOL BOWLING CUP 2022 SINGLE  1/2 FINAL "B"</t>
  </si>
  <si>
    <t>VI. MAGYAR OLD SCHOOL BOWLING CUP 2022 SINGLE FINAL  1. Place</t>
  </si>
  <si>
    <t>VI. MAGYAR OLD SCHOOL BOWLING CUP 2022 SINGLE  FINAL  3. Place</t>
  </si>
  <si>
    <t>VI. MAGYAR OLD SCHOOL BOWLING CUP 2022 SINGLE FINAL SCORE</t>
  </si>
  <si>
    <t>VI. MAGYAR OLD SCHOOL BOWLING CUP 2022 - DOUBLES</t>
  </si>
  <si>
    <t>VI. MAGYAR OLD SCHOOL BOWLING CUP 2022- DOUBLES 1/2 FINAL "A"</t>
  </si>
  <si>
    <t>VI. MAGYAR OLD SCHOOL BOWLING CUP 2022- DOUBLES  1/2 FINAL "B"</t>
  </si>
  <si>
    <t>VI. MAGYAR OLD SCHOOL BOWLING CUP 2022- DOUBLES  FINAL 1. Place</t>
  </si>
  <si>
    <t>VI. MAGYAR OLD SCHOOL BOWLING CUP 2022- DOUBLES  FINAL 3. Place</t>
  </si>
  <si>
    <t>VI. MAGYAR OLD SCHOOL BOWLING CUP 2022 DOUBLES FINAL SCORE</t>
  </si>
  <si>
    <t>VI. MAGYAR OLD SCHOOL BOWLING CUP 2022 - TEAMS</t>
  </si>
  <si>
    <t>VI. MAGYAR OLD SCHOOL BOWLING CUP 2022 - TEAMS 1/2 FINAL "A"</t>
  </si>
  <si>
    <t>VI. MAGYAR OLD SCHOOL BOWLING CUP 2022 - TEAMS 1/2 FINAL "B"</t>
  </si>
  <si>
    <t>VI. MAGYAR OLD SCHOOL BOWLING CUP 2022 - TEAMS  FINAL 1. Place</t>
  </si>
  <si>
    <t>VI. MAGYAR OLD SCHOOL BOWLING CUP 2022 - TEAMS  FINAL  3. Place</t>
  </si>
  <si>
    <t>VI. MAGYAR OLD SCHOOL BOWLING CUP 2022 TEAMS FINAL SCORE</t>
  </si>
  <si>
    <t>VI. MAGYAR OLD SCHOOL BOWLING CUP 2022 - ALL EVENT</t>
  </si>
  <si>
    <t>VI. MAGYAR OLD SCHOOL BOWLING CUP 2022    MASTER 1/8  Final "A"</t>
  </si>
  <si>
    <t>VI. MAGYAR OLD SCHOOL BOWLING CUP 2022    MASTER 1/8  Final "B"</t>
  </si>
  <si>
    <t>VI. MAGYAR OLD SCHOOL BOWLING CUP 2022    MASTER 1/8  Final "C"</t>
  </si>
  <si>
    <t>VI. MAGYAR OLD SCHOOL BOWLING CUP 2022    MASTER 1/8  Final "E"</t>
  </si>
  <si>
    <t>VI. MAGYAR OLD SCHOOL BOWLING CUP 2022    MASTER 1/8  Final "F"</t>
  </si>
  <si>
    <t>VI. MAGYAR OLD SCHOOL BOWLING CUP 2022    MASTER 1/8  Final "G"</t>
  </si>
  <si>
    <t>VI. MAGYAR OLD SCHOOL BOWLING CUP 2022    MASTER 1/8  Final "H"</t>
  </si>
  <si>
    <t>VI. MAGYAR OLD SCHOOL BOWLING CUP 2022   MASTER 1/4 Final "A-H"</t>
  </si>
  <si>
    <t>VI. MAGYAR OLD SCHOOL BOWLING CUP 2022   MASTER 1/4  Final "C-F"</t>
  </si>
  <si>
    <t>VI. MAGYAR OLD SCHOOL BOWLING CUP 2022   MASTER 1/4  Final "D-E"</t>
  </si>
  <si>
    <t>VI. MAGYAR OLD SCHOOL BOWLING CUP 2022   MASTER 1/4  Final "B-G"</t>
  </si>
  <si>
    <t>VI. MAGYAR OLD SCHOOL BOWLING CUP 2022   MASTER 1/2 Final I.</t>
  </si>
  <si>
    <t>VI. MAGYAR OLD SCHOOL BOWLING CUP 2022   MASTER 1/2  Final II.</t>
  </si>
  <si>
    <t>VI. MAGYAR OLD SCHOOL BOWLING CUP 2022  MASTER  Final 1.Place</t>
  </si>
  <si>
    <t>VI. MAGYAR OLD SCHOOL BOWLING CUP 2022  MASTER   Final 3.Place</t>
  </si>
  <si>
    <t>VI. MAGYAR OLD SCHOOL BOWLING CUP 2022 MASTER FINAL SCORE</t>
  </si>
  <si>
    <t>VI. MAGYAR OLD SCHOOL BOWLING CUP 2022 FINAL SCORE</t>
  </si>
  <si>
    <t>Bói Csaba</t>
  </si>
  <si>
    <t>Kapronczay Magdolna</t>
  </si>
  <si>
    <t>Milan Čepregi</t>
  </si>
  <si>
    <t xml:space="preserve">Anna Brokešová </t>
  </si>
  <si>
    <t xml:space="preserve">František Brokeš </t>
  </si>
  <si>
    <t xml:space="preserve">František Kuziel </t>
  </si>
  <si>
    <t>Marie Frýbortová</t>
  </si>
  <si>
    <t>Ondřej Surán</t>
  </si>
  <si>
    <t xml:space="preserve">Otakar Frýbort </t>
  </si>
  <si>
    <t>Petr Henzl</t>
  </si>
  <si>
    <t>Rudolf Witkovský</t>
  </si>
  <si>
    <t>Stanislav Nejezchleba</t>
  </si>
  <si>
    <t>Štefan Trembecký</t>
  </si>
  <si>
    <t>Zdeněk Havlíček</t>
  </si>
  <si>
    <t>Andrej Hoos</t>
  </si>
  <si>
    <t>Anton Zoričák</t>
  </si>
  <si>
    <t>Dušan Túroci</t>
  </si>
  <si>
    <t>František Trnka</t>
  </si>
  <si>
    <t>Pavel Lyzak</t>
  </si>
  <si>
    <t>Pavol Kečkéš</t>
  </si>
  <si>
    <t>Veronika Pátková</t>
  </si>
  <si>
    <t>Vladimir Mrázik</t>
  </si>
  <si>
    <t>Énekes Andrea</t>
  </si>
  <si>
    <t>Marian Klimko</t>
  </si>
  <si>
    <t>Jana Lébrová</t>
  </si>
  <si>
    <t>Radvánszky Zsolt</t>
  </si>
  <si>
    <t>Rudolf Zoričak</t>
  </si>
  <si>
    <t>Rusznyák Róbert</t>
  </si>
  <si>
    <t>Krubert Emil</t>
  </si>
  <si>
    <t>Sulcova Hana</t>
  </si>
  <si>
    <t>Vaneckova Dagmar</t>
  </si>
  <si>
    <t>Tokaj Gyula</t>
  </si>
  <si>
    <t>Tarnawa I.</t>
  </si>
  <si>
    <t>Lane 7-8</t>
  </si>
  <si>
    <t>Lane3-4</t>
  </si>
  <si>
    <t>Jana Lébrová CZE</t>
  </si>
  <si>
    <t>Ondřej Surán CZE</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</si>
</sst>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0.0"/>
    <numFmt numFmtId="165" formatCode="&quot;H-&quot;0000"/>
  </numFmts>
  <fonts count="77">
    <font>
      <sz val="11"/>
      <color indexed="8"/>
      <name val="Calibri"/>
      <family val="2"/>
    </font>
    <font>
      <b/>
      <sz val="11"/>
      <color indexed="9"/>
      <name val="Calibri"/>
      <family val="2"/>
    </font>
    <font>
      <b/>
      <sz val="12"/>
      <color indexed="9"/>
      <name val="Calibri"/>
      <family val="2"/>
    </font>
    <font>
      <sz val="12"/>
      <color indexed="9"/>
      <name val="Calibri"/>
      <family val="2"/>
    </font>
    <font>
      <sz val="12"/>
      <color indexed="8"/>
      <name val="Calibri"/>
      <family val="2"/>
    </font>
    <font>
      <sz val="12"/>
      <color indexed="45"/>
      <name val="Calibri"/>
      <family val="2"/>
    </font>
    <font>
      <sz val="12"/>
      <name val="Calibri"/>
      <family val="2"/>
    </font>
    <font>
      <b/>
      <sz val="11"/>
      <color indexed="8"/>
      <name val="Calibri"/>
      <family val="2"/>
    </font>
    <font>
      <u val="single"/>
      <sz val="11"/>
      <color indexed="12"/>
      <name val="Calibri"/>
      <family val="2"/>
    </font>
    <font>
      <sz val="16"/>
      <color indexed="8"/>
      <name val="Calibri"/>
      <family val="2"/>
    </font>
    <font>
      <sz val="18"/>
      <color indexed="8"/>
      <name val="Calibri"/>
      <family val="2"/>
    </font>
    <font>
      <sz val="12"/>
      <color indexed="63"/>
      <name val="Arial"/>
      <family val="2"/>
    </font>
    <font>
      <sz val="12"/>
      <name val="Arial"/>
      <family val="2"/>
    </font>
    <font>
      <b/>
      <sz val="12"/>
      <color indexed="8"/>
      <name val="Calibri"/>
      <family val="2"/>
    </font>
    <font>
      <b/>
      <sz val="10.25"/>
      <color indexed="9"/>
      <name val="Calibri"/>
      <family val="2"/>
    </font>
    <font>
      <b/>
      <sz val="16"/>
      <color indexed="9"/>
      <name val="Calibri"/>
      <family val="2"/>
    </font>
    <font>
      <b/>
      <sz val="14"/>
      <color indexed="9"/>
      <name val="Calibri"/>
      <family val="2"/>
    </font>
    <font>
      <b/>
      <sz val="26"/>
      <color indexed="9"/>
      <name val="Calibri"/>
      <family val="2"/>
    </font>
    <font>
      <sz val="26"/>
      <color indexed="8"/>
      <name val="Calibri"/>
      <family val="2"/>
    </font>
    <font>
      <b/>
      <sz val="12"/>
      <name val="Arial"/>
      <family val="2"/>
    </font>
    <font>
      <b/>
      <sz val="12"/>
      <color indexed="63"/>
      <name val="Arial"/>
      <family val="2"/>
    </font>
    <font>
      <b/>
      <sz val="12"/>
      <name val="Calibri"/>
      <family val="2"/>
    </font>
    <font>
      <sz val="12"/>
      <color indexed="8"/>
      <name val="Arial"/>
      <family val="2"/>
    </font>
    <font>
      <b/>
      <sz val="12"/>
      <color indexed="9"/>
      <name val="Arial"/>
      <family val="2"/>
    </font>
    <font>
      <b/>
      <sz val="12"/>
      <color indexed="8"/>
      <name val="Arial"/>
      <family val="2"/>
    </font>
    <font>
      <sz val="12"/>
      <color indexed="9"/>
      <name val="Arial"/>
      <family val="2"/>
    </font>
    <font>
      <sz val="12"/>
      <color indexed="45"/>
      <name val="Arial"/>
      <family val="2"/>
    </font>
    <font>
      <sz val="11"/>
      <color indexed="8"/>
      <name val="Arial"/>
      <family val="2"/>
    </font>
    <font>
      <b/>
      <sz val="11"/>
      <color indexed="10"/>
      <name val="Calibri"/>
      <family val="2"/>
    </font>
    <font>
      <sz val="14"/>
      <color indexed="8"/>
      <name val="Arial"/>
      <family val="2"/>
    </font>
    <font>
      <b/>
      <sz val="14"/>
      <color indexed="17"/>
      <name val="Arial"/>
      <family val="2"/>
    </font>
    <font>
      <b/>
      <sz val="12"/>
      <color indexed="45"/>
      <name val="Arial"/>
      <family val="2"/>
    </font>
    <font>
      <sz val="11"/>
      <color indexed="9"/>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mbria"/>
      <family val="2"/>
    </font>
    <font>
      <sz val="11"/>
      <color rgb="FF9C6500"/>
      <name val="Calibri"/>
      <family val="2"/>
    </font>
    <font>
      <sz val="11"/>
      <color rgb="FF0000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2"/>
      <color rgb="FF333333"/>
      <name val="Arial"/>
      <family val="2"/>
    </font>
    <font>
      <b/>
      <sz val="12"/>
      <color theme="0"/>
      <name val="Calibri"/>
      <family val="2"/>
    </font>
    <font>
      <b/>
      <sz val="12"/>
      <color theme="0"/>
      <name val="Arial"/>
      <family val="2"/>
    </font>
    <font>
      <sz val="12"/>
      <color rgb="FF000000"/>
      <name val="Arial"/>
      <family val="2"/>
    </font>
    <font>
      <sz val="12"/>
      <color theme="0"/>
      <name val="Arial"/>
      <family val="2"/>
    </font>
    <font>
      <b/>
      <sz val="12"/>
      <color rgb="FF333333"/>
      <name val="Arial"/>
      <family val="2"/>
    </font>
    <font>
      <b/>
      <sz val="12"/>
      <color theme="1"/>
      <name val="Calibri"/>
      <family val="2"/>
    </font>
    <font>
      <sz val="11"/>
      <color theme="1"/>
      <name val="Arial"/>
      <family val="2"/>
    </font>
    <font>
      <b/>
      <sz val="11"/>
      <color rgb="FFFF0000"/>
      <name val="Calibri"/>
      <family val="2"/>
    </font>
    <font>
      <b/>
      <sz val="14"/>
      <color rgb="FF00B050"/>
      <name val="Arial"/>
      <family val="2"/>
    </font>
    <font>
      <sz val="12"/>
      <color theme="1"/>
      <name val="Arial"/>
      <family val="2"/>
    </font>
    <font>
      <b/>
      <sz val="12"/>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0"/>
        <bgColor indexed="64"/>
      </patternFill>
    </fill>
    <fill>
      <patternFill patternType="solid">
        <fgColor indexed="45"/>
        <bgColor indexed="64"/>
      </patternFill>
    </fill>
    <fill>
      <patternFill patternType="solid">
        <fgColor rgb="FFFFFFFF"/>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
      <patternFill patternType="solid">
        <fgColor rgb="FFF9F9F9"/>
        <bgColor indexed="64"/>
      </patternFill>
    </fill>
    <fill>
      <patternFill patternType="solid">
        <fgColor rgb="FFFFFF00"/>
        <bgColor indexed="64"/>
      </patternFill>
    </fill>
    <fill>
      <patternFill patternType="solid">
        <fgColor theme="0" tint="-0.24997000396251678"/>
        <bgColor indexed="64"/>
      </patternFill>
    </fill>
  </fills>
  <borders count="8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thin"/>
      <bottom style="thin"/>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medium"/>
      <bottom style="thin"/>
    </border>
    <border>
      <left style="medium"/>
      <right/>
      <top style="thin"/>
      <bottom style="thin"/>
    </border>
    <border>
      <left style="thin"/>
      <right style="thin"/>
      <top/>
      <bottom style="medium"/>
    </border>
    <border>
      <left style="medium"/>
      <right/>
      <top style="thin"/>
      <bottom/>
    </border>
    <border>
      <left style="medium"/>
      <right/>
      <top/>
      <bottom style="thin"/>
    </border>
    <border>
      <left style="thin"/>
      <right style="medium"/>
      <top style="medium"/>
      <bottom style="thin"/>
    </border>
    <border>
      <left style="thin"/>
      <right style="medium"/>
      <top/>
      <bottom style="medium"/>
    </border>
    <border>
      <left style="thin"/>
      <right style="thin"/>
      <top style="thin"/>
      <bottom style="medium"/>
    </border>
    <border>
      <left style="medium"/>
      <right style="thin"/>
      <top style="medium"/>
      <bottom style="thin"/>
    </border>
    <border>
      <left style="thin"/>
      <right style="thin"/>
      <top/>
      <bottom style="thin"/>
    </border>
    <border>
      <left style="thin"/>
      <right style="medium"/>
      <top style="thin"/>
      <bottom style="thin"/>
    </border>
    <border>
      <left style="thin"/>
      <right style="thin"/>
      <top style="thin"/>
      <bottom/>
    </border>
    <border>
      <left style="thin"/>
      <right style="medium"/>
      <top style="thin"/>
      <bottom/>
    </border>
    <border>
      <left style="thin"/>
      <right style="medium"/>
      <top/>
      <bottom style="thin"/>
    </border>
    <border>
      <left/>
      <right style="thin"/>
      <top style="thin"/>
      <bottom style="thin"/>
    </border>
    <border>
      <left/>
      <right style="thin"/>
      <top style="thin"/>
      <bottom style="medium"/>
    </border>
    <border>
      <left style="thin"/>
      <right style="medium"/>
      <top style="thin"/>
      <bottom style="medium"/>
    </border>
    <border>
      <left/>
      <right style="thin"/>
      <top style="medium"/>
      <bottom style="thin"/>
    </border>
    <border>
      <left style="thin"/>
      <right/>
      <top/>
      <bottom style="thin"/>
    </border>
    <border>
      <left/>
      <right style="thin"/>
      <top style="medium"/>
      <bottom style="medium"/>
    </border>
    <border>
      <left style="medium"/>
      <right style="thin"/>
      <top/>
      <bottom style="thin"/>
    </border>
    <border>
      <left/>
      <right style="thin"/>
      <top/>
      <bottom style="thin"/>
    </border>
    <border>
      <left style="medium"/>
      <right style="thin"/>
      <top style="thin"/>
      <bottom/>
    </border>
    <border>
      <left/>
      <right style="thin"/>
      <top style="thin"/>
      <bottom/>
    </border>
    <border>
      <left style="thin"/>
      <right/>
      <top/>
      <bottom/>
    </border>
    <border>
      <left/>
      <right style="thin"/>
      <top style="medium"/>
      <bottom/>
    </border>
    <border>
      <left style="thin"/>
      <right/>
      <top style="medium"/>
      <bottom style="thin"/>
    </border>
    <border>
      <left style="thin"/>
      <right/>
      <top/>
      <bottom style="medium"/>
    </border>
    <border>
      <left style="medium"/>
      <right style="thin"/>
      <top/>
      <bottom/>
    </border>
    <border>
      <left style="thin"/>
      <right style="thin"/>
      <top/>
      <bottom/>
    </border>
    <border>
      <left style="thin"/>
      <right style="medium"/>
      <top/>
      <bottom/>
    </border>
    <border>
      <left style="medium"/>
      <right style="thin"/>
      <top/>
      <bottom style="medium"/>
    </border>
    <border>
      <left style="thin"/>
      <right style="thin"/>
      <top style="thin"/>
      <bottom style="double"/>
    </border>
    <border>
      <left style="thin"/>
      <right style="thin"/>
      <top style="double"/>
      <bottom style="thin"/>
    </border>
    <border>
      <left style="thin"/>
      <right style="medium"/>
      <top style="thin"/>
      <bottom style="double"/>
    </border>
    <border>
      <left style="thin"/>
      <right style="medium"/>
      <top style="double"/>
      <bottom style="thin"/>
    </border>
    <border>
      <left/>
      <right style="thin"/>
      <top style="thin"/>
      <bottom style="double"/>
    </border>
    <border>
      <left style="medium"/>
      <right/>
      <top style="medium"/>
      <bottom style="thin"/>
    </border>
    <border>
      <left style="medium"/>
      <right style="medium"/>
      <top style="medium"/>
      <bottom style="thin"/>
    </border>
    <border>
      <left style="medium"/>
      <right style="medium"/>
      <top/>
      <bottom style="thin"/>
    </border>
    <border>
      <left style="thin"/>
      <right/>
      <top style="thin"/>
      <bottom style="thin"/>
    </border>
    <border>
      <left style="thin"/>
      <right/>
      <top style="thin"/>
      <bottom style="medium"/>
    </border>
    <border>
      <left style="thin"/>
      <right style="thin"/>
      <top style="medium"/>
      <bottom/>
    </border>
    <border>
      <left/>
      <right/>
      <top style="medium"/>
      <bottom style="thin"/>
    </border>
    <border>
      <left/>
      <right/>
      <top style="thin"/>
      <bottom style="thin"/>
    </border>
    <border>
      <left style="medium"/>
      <right style="medium"/>
      <top style="thin"/>
      <bottom style="medium"/>
    </border>
    <border>
      <left style="medium"/>
      <right style="thin"/>
      <top style="thin"/>
      <bottom style="double"/>
    </border>
    <border>
      <left style="medium"/>
      <right style="thin"/>
      <top style="double"/>
      <bottom style="thin"/>
    </border>
    <border>
      <left style="medium"/>
      <right/>
      <top/>
      <bottom/>
    </border>
    <border>
      <left/>
      <right style="medium"/>
      <top style="medium"/>
      <bottom style="thin"/>
    </border>
    <border>
      <left/>
      <right style="medium"/>
      <top style="thin"/>
      <bottom style="medium"/>
    </border>
    <border>
      <left style="thin"/>
      <right/>
      <top style="thin"/>
      <bottom/>
    </border>
    <border>
      <left style="medium"/>
      <right/>
      <top style="double"/>
      <bottom/>
    </border>
    <border>
      <left/>
      <right/>
      <top/>
      <bottom style="thin"/>
    </border>
    <border>
      <left style="medium"/>
      <right style="medium"/>
      <top style="medium"/>
      <bottom/>
    </border>
    <border>
      <left style="medium"/>
      <right style="medium"/>
      <top/>
      <bottom style="medium"/>
    </border>
    <border>
      <left style="medium"/>
      <right style="medium"/>
      <top/>
      <bottom/>
    </border>
    <border>
      <left style="medium"/>
      <right style="thin"/>
      <top style="medium"/>
      <bottom/>
    </border>
    <border>
      <left style="medium"/>
      <right/>
      <top style="medium"/>
      <bottom style="medium"/>
    </border>
    <border>
      <left/>
      <right/>
      <top style="medium"/>
      <bottom style="medium"/>
    </border>
    <border>
      <left/>
      <right style="medium"/>
      <top style="medium"/>
      <bottom style="medium"/>
    </border>
    <border>
      <left style="thin"/>
      <right style="medium"/>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
      <left/>
      <right/>
      <top style="thin"/>
      <bottom/>
    </border>
    <border>
      <left style="medium"/>
      <right/>
      <top/>
      <bottom style="double"/>
    </border>
    <border>
      <left style="medium"/>
      <right/>
      <top/>
      <bottom style="medium"/>
    </border>
    <border>
      <left/>
      <right style="medium"/>
      <top style="medium"/>
      <bottom/>
    </border>
    <border>
      <left/>
      <right style="medium"/>
      <top/>
      <bottom style="medium"/>
    </border>
    <border>
      <left style="medium"/>
      <right style="thin"/>
      <top style="double"/>
      <bottom/>
    </border>
    <border>
      <left style="medium"/>
      <right style="thin"/>
      <top/>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1" borderId="0" applyNumberFormat="0" applyBorder="0" applyAlignment="0" applyProtection="0"/>
    <xf numFmtId="0" fontId="56" fillId="0" borderId="0">
      <alignment/>
      <protection/>
    </xf>
    <xf numFmtId="0" fontId="0" fillId="22" borderId="6" applyNumberFormat="0" applyFont="0" applyAlignment="0" applyProtection="0"/>
    <xf numFmtId="9" fontId="0" fillId="0" borderId="0" applyFont="0" applyFill="0" applyBorder="0" applyAlignment="0" applyProtection="0"/>
    <xf numFmtId="0" fontId="57" fillId="0" borderId="7" applyNumberFormat="0" applyFill="0" applyAlignment="0" applyProtection="0"/>
    <xf numFmtId="0" fontId="58" fillId="23" borderId="0" applyNumberFormat="0" applyBorder="0" applyAlignment="0" applyProtection="0"/>
    <xf numFmtId="0" fontId="59" fillId="24" borderId="0" applyNumberFormat="0" applyBorder="0" applyAlignment="0" applyProtection="0"/>
    <xf numFmtId="0" fontId="60" fillId="0" borderId="0" applyNumberFormat="0" applyFill="0" applyBorder="0" applyAlignment="0" applyProtection="0"/>
    <xf numFmtId="0" fontId="61" fillId="25" borderId="8" applyNumberFormat="0" applyAlignment="0" applyProtection="0"/>
    <xf numFmtId="0" fontId="62" fillId="26" borderId="8" applyNumberFormat="0" applyAlignment="0" applyProtection="0"/>
    <xf numFmtId="0" fontId="63" fillId="26" borderId="9" applyNumberFormat="0" applyAlignment="0" applyProtection="0"/>
    <xf numFmtId="0" fontId="64" fillId="0" borderId="0" applyNumberFormat="0" applyFill="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cellStyleXfs>
  <cellXfs count="658">
    <xf numFmtId="0" fontId="0" fillId="0" borderId="0" xfId="0" applyAlignment="1">
      <alignment/>
    </xf>
    <xf numFmtId="0" fontId="2" fillId="33" borderId="10" xfId="0" applyFont="1" applyFill="1" applyBorder="1" applyAlignment="1">
      <alignment horizontal="center" vertical="center"/>
    </xf>
    <xf numFmtId="0" fontId="4" fillId="0" borderId="11" xfId="0" applyFont="1" applyFill="1" applyBorder="1" applyAlignment="1">
      <alignment horizontal="center" vertical="center"/>
    </xf>
    <xf numFmtId="0" fontId="6" fillId="0" borderId="11"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3" xfId="0" applyFont="1" applyFill="1" applyBorder="1" applyAlignment="1">
      <alignment horizontal="center" vertical="center"/>
    </xf>
    <xf numFmtId="0" fontId="5" fillId="34" borderId="14" xfId="0" applyFont="1" applyFill="1" applyBorder="1" applyAlignment="1">
      <alignment horizontal="center" vertical="center"/>
    </xf>
    <xf numFmtId="0" fontId="0" fillId="0" borderId="0" xfId="0" applyBorder="1" applyAlignment="1">
      <alignment/>
    </xf>
    <xf numFmtId="0" fontId="7" fillId="0" borderId="0" xfId="0" applyFont="1" applyAlignment="1">
      <alignment/>
    </xf>
    <xf numFmtId="0" fontId="2"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8" xfId="0" applyFont="1" applyFill="1" applyBorder="1" applyAlignment="1">
      <alignment horizontal="center" vertical="center"/>
    </xf>
    <xf numFmtId="164" fontId="3" fillId="34" borderId="19" xfId="0" applyNumberFormat="1" applyFont="1" applyFill="1" applyBorder="1" applyAlignment="1">
      <alignment horizontal="center" vertical="center"/>
    </xf>
    <xf numFmtId="164" fontId="3" fillId="33" borderId="20" xfId="0" applyNumberFormat="1" applyFont="1" applyFill="1" applyBorder="1" applyAlignment="1">
      <alignment horizontal="center" vertical="center"/>
    </xf>
    <xf numFmtId="0" fontId="65" fillId="35" borderId="21" xfId="0" applyFont="1" applyFill="1" applyBorder="1" applyAlignment="1">
      <alignment horizontal="left" wrapText="1"/>
    </xf>
    <xf numFmtId="0" fontId="2" fillId="36" borderId="15" xfId="0" applyFont="1" applyFill="1" applyBorder="1" applyAlignment="1">
      <alignment horizontal="center" vertical="center"/>
    </xf>
    <xf numFmtId="0" fontId="65" fillId="0" borderId="21" xfId="0" applyFont="1" applyFill="1" applyBorder="1" applyAlignment="1">
      <alignment horizontal="left" wrapText="1"/>
    </xf>
    <xf numFmtId="0" fontId="65" fillId="0" borderId="21" xfId="0" applyFont="1" applyFill="1" applyBorder="1" applyAlignment="1">
      <alignment wrapText="1"/>
    </xf>
    <xf numFmtId="0" fontId="65" fillId="0" borderId="14" xfId="0" applyFont="1" applyFill="1" applyBorder="1" applyAlignment="1">
      <alignment horizontal="left" wrapText="1"/>
    </xf>
    <xf numFmtId="0" fontId="12" fillId="0" borderId="21" xfId="36" applyFont="1" applyFill="1" applyBorder="1" applyAlignment="1" applyProtection="1">
      <alignment wrapText="1"/>
      <protection/>
    </xf>
    <xf numFmtId="0" fontId="65" fillId="0" borderId="14" xfId="0" applyFont="1" applyFill="1" applyBorder="1" applyAlignment="1">
      <alignment wrapText="1"/>
    </xf>
    <xf numFmtId="0" fontId="0" fillId="0" borderId="0" xfId="0" applyAlignment="1">
      <alignment vertical="center"/>
    </xf>
    <xf numFmtId="0" fontId="9" fillId="0" borderId="0" xfId="0" applyFont="1" applyAlignment="1">
      <alignment/>
    </xf>
    <xf numFmtId="0" fontId="9" fillId="0" borderId="0" xfId="0" applyFont="1" applyFill="1" applyAlignment="1">
      <alignment/>
    </xf>
    <xf numFmtId="0" fontId="0" fillId="0" borderId="0" xfId="0" applyFill="1" applyAlignment="1">
      <alignment/>
    </xf>
    <xf numFmtId="0" fontId="0" fillId="0" borderId="0" xfId="0" applyAlignment="1">
      <alignment/>
    </xf>
    <xf numFmtId="0" fontId="19" fillId="0" borderId="22"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9" fillId="0" borderId="12" xfId="0" applyFont="1" applyFill="1" applyBorder="1" applyAlignment="1">
      <alignment horizontal="left" vertical="center" wrapText="1"/>
    </xf>
    <xf numFmtId="0" fontId="65" fillId="0" borderId="11"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6" fillId="0" borderId="0" xfId="0" applyFont="1" applyFill="1" applyBorder="1" applyAlignment="1">
      <alignment horizontal="center" vertical="center"/>
    </xf>
    <xf numFmtId="1" fontId="21"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0" fillId="0" borderId="0" xfId="0" applyFill="1" applyBorder="1" applyAlignment="1">
      <alignment/>
    </xf>
    <xf numFmtId="0" fontId="15" fillId="0" borderId="0" xfId="0" applyFont="1" applyFill="1" applyBorder="1" applyAlignment="1">
      <alignment vertical="center"/>
    </xf>
    <xf numFmtId="0" fontId="66" fillId="36" borderId="15" xfId="0" applyFont="1" applyFill="1" applyBorder="1" applyAlignment="1">
      <alignment horizontal="center" vertical="center"/>
    </xf>
    <xf numFmtId="0" fontId="66" fillId="36" borderId="12" xfId="0" applyFont="1" applyFill="1" applyBorder="1" applyAlignment="1">
      <alignment horizontal="center" vertical="center"/>
    </xf>
    <xf numFmtId="0" fontId="66" fillId="36" borderId="13" xfId="0" applyFont="1" applyFill="1" applyBorder="1" applyAlignment="1">
      <alignment horizontal="center" vertical="center"/>
    </xf>
    <xf numFmtId="0" fontId="19" fillId="37" borderId="22" xfId="0" applyFont="1" applyFill="1" applyBorder="1" applyAlignment="1">
      <alignment horizontal="left" vertical="center" wrapText="1"/>
    </xf>
    <xf numFmtId="0" fontId="65" fillId="0" borderId="21" xfId="0" applyFont="1" applyFill="1" applyBorder="1" applyAlignment="1">
      <alignment horizontal="center" wrapText="1"/>
    </xf>
    <xf numFmtId="0" fontId="12" fillId="0" borderId="21" xfId="36" applyFont="1" applyFill="1" applyBorder="1" applyAlignment="1" applyProtection="1">
      <alignment horizontal="center" wrapText="1"/>
      <protection/>
    </xf>
    <xf numFmtId="0" fontId="65" fillId="0" borderId="14" xfId="0" applyFont="1" applyFill="1" applyBorder="1" applyAlignment="1">
      <alignment horizontal="center" wrapText="1"/>
    </xf>
    <xf numFmtId="0" fontId="0" fillId="0" borderId="0" xfId="0" applyAlignment="1">
      <alignment horizontal="center"/>
    </xf>
    <xf numFmtId="0" fontId="12" fillId="0" borderId="21" xfId="36" applyFont="1" applyFill="1" applyBorder="1" applyAlignment="1" applyProtection="1">
      <alignment horizontal="left" wrapText="1"/>
      <protection/>
    </xf>
    <xf numFmtId="0" fontId="22" fillId="0" borderId="11" xfId="0" applyFont="1" applyBorder="1" applyAlignment="1">
      <alignment/>
    </xf>
    <xf numFmtId="0" fontId="22" fillId="0" borderId="21" xfId="0" applyFont="1" applyBorder="1" applyAlignment="1">
      <alignment/>
    </xf>
    <xf numFmtId="0" fontId="0" fillId="0" borderId="0" xfId="0" applyAlignment="1">
      <alignment horizontal="left"/>
    </xf>
    <xf numFmtId="0" fontId="67" fillId="36" borderId="12" xfId="0" applyFont="1" applyFill="1" applyBorder="1" applyAlignment="1">
      <alignment horizontal="center" vertical="center"/>
    </xf>
    <xf numFmtId="0" fontId="67" fillId="36" borderId="13" xfId="0" applyFont="1" applyFill="1" applyBorder="1" applyAlignment="1">
      <alignment horizontal="center" vertical="center"/>
    </xf>
    <xf numFmtId="0" fontId="22" fillId="0" borderId="14" xfId="0" applyFont="1" applyFill="1" applyBorder="1" applyAlignment="1">
      <alignment horizontal="center" vertical="center"/>
    </xf>
    <xf numFmtId="0" fontId="22" fillId="34" borderId="19" xfId="0" applyFont="1" applyFill="1" applyBorder="1" applyAlignment="1">
      <alignment horizontal="center" vertical="center"/>
    </xf>
    <xf numFmtId="0" fontId="68" fillId="0" borderId="11" xfId="46" applyFont="1" applyFill="1" applyBorder="1" applyAlignment="1">
      <alignment/>
      <protection/>
    </xf>
    <xf numFmtId="0" fontId="65" fillId="0" borderId="11" xfId="0" applyFont="1" applyFill="1" applyBorder="1" applyAlignment="1">
      <alignment wrapText="1"/>
    </xf>
    <xf numFmtId="0" fontId="12" fillId="0" borderId="11" xfId="36" applyFont="1" applyFill="1" applyBorder="1" applyAlignment="1" applyProtection="1">
      <alignment horizontal="center" vertical="center" wrapText="1"/>
      <protection/>
    </xf>
    <xf numFmtId="0" fontId="22" fillId="0" borderId="23" xfId="0" applyFont="1" applyFill="1" applyBorder="1" applyAlignment="1">
      <alignment horizontal="center" vertical="center"/>
    </xf>
    <xf numFmtId="0" fontId="22" fillId="0" borderId="11" xfId="0" applyFont="1" applyFill="1" applyBorder="1" applyAlignment="1">
      <alignment horizontal="center" vertical="center"/>
    </xf>
    <xf numFmtId="0" fontId="22" fillId="34" borderId="24" xfId="0" applyFont="1" applyFill="1" applyBorder="1" applyAlignment="1">
      <alignment horizontal="center" vertical="center"/>
    </xf>
    <xf numFmtId="0" fontId="68" fillId="0" borderId="11" xfId="46" applyFont="1" applyFill="1" applyBorder="1">
      <alignment/>
      <protection/>
    </xf>
    <xf numFmtId="0" fontId="65" fillId="0" borderId="11" xfId="0" applyFont="1" applyFill="1" applyBorder="1" applyAlignment="1">
      <alignment horizontal="center" vertical="center" wrapText="1"/>
    </xf>
    <xf numFmtId="0" fontId="12" fillId="0" borderId="11" xfId="36" applyFont="1" applyFill="1" applyBorder="1" applyAlignment="1" applyProtection="1">
      <alignment wrapText="1"/>
      <protection/>
    </xf>
    <xf numFmtId="0" fontId="12" fillId="0" borderId="11" xfId="0" applyFont="1" applyFill="1" applyBorder="1" applyAlignment="1">
      <alignment horizontal="center" vertical="center"/>
    </xf>
    <xf numFmtId="0" fontId="65" fillId="0" borderId="23" xfId="0" applyFont="1" applyFill="1" applyBorder="1" applyAlignment="1">
      <alignment wrapText="1"/>
    </xf>
    <xf numFmtId="0" fontId="65" fillId="0" borderId="23" xfId="0" applyFont="1" applyFill="1" applyBorder="1" applyAlignment="1">
      <alignment horizontal="center" vertical="center" wrapText="1"/>
    </xf>
    <xf numFmtId="0" fontId="22" fillId="0" borderId="25" xfId="0" applyFont="1" applyFill="1" applyBorder="1" applyAlignment="1">
      <alignment horizontal="center" vertical="center"/>
    </xf>
    <xf numFmtId="0" fontId="22" fillId="34" borderId="26" xfId="0" applyFont="1" applyFill="1" applyBorder="1" applyAlignment="1">
      <alignment horizontal="center" vertical="center"/>
    </xf>
    <xf numFmtId="0" fontId="22" fillId="34" borderId="27" xfId="0" applyFont="1" applyFill="1" applyBorder="1" applyAlignment="1">
      <alignment horizontal="center" vertical="center"/>
    </xf>
    <xf numFmtId="0" fontId="24" fillId="0" borderId="11" xfId="0" applyFont="1" applyFill="1" applyBorder="1" applyAlignment="1">
      <alignment horizontal="center" vertical="center"/>
    </xf>
    <xf numFmtId="0" fontId="12" fillId="0" borderId="11" xfId="46" applyFont="1" applyFill="1" applyBorder="1" applyAlignment="1">
      <alignment/>
      <protection/>
    </xf>
    <xf numFmtId="0" fontId="12" fillId="0" borderId="11" xfId="0" applyFont="1" applyFill="1" applyBorder="1" applyAlignment="1">
      <alignment wrapText="1"/>
    </xf>
    <xf numFmtId="0" fontId="12" fillId="0" borderId="11" xfId="0" applyFont="1" applyFill="1" applyBorder="1" applyAlignment="1">
      <alignment horizontal="center" vertical="center" wrapText="1"/>
    </xf>
    <xf numFmtId="0" fontId="22" fillId="0" borderId="28" xfId="0" applyFont="1" applyFill="1" applyBorder="1" applyAlignment="1">
      <alignment horizontal="center" vertical="center"/>
    </xf>
    <xf numFmtId="0" fontId="22" fillId="0" borderId="11" xfId="0" applyFont="1" applyFill="1" applyBorder="1" applyAlignment="1">
      <alignment horizontal="left" vertical="center"/>
    </xf>
    <xf numFmtId="0" fontId="22" fillId="0" borderId="11" xfId="0" applyFont="1" applyFill="1" applyBorder="1" applyAlignment="1">
      <alignment/>
    </xf>
    <xf numFmtId="0" fontId="22" fillId="0" borderId="29" xfId="0" applyFont="1" applyFill="1" applyBorder="1" applyAlignment="1">
      <alignment horizontal="center" vertical="center"/>
    </xf>
    <xf numFmtId="0" fontId="22" fillId="0" borderId="21" xfId="0" applyFont="1" applyFill="1" applyBorder="1" applyAlignment="1">
      <alignment horizontal="left" vertical="center"/>
    </xf>
    <xf numFmtId="0" fontId="22" fillId="0" borderId="21" xfId="0" applyFont="1" applyFill="1" applyBorder="1" applyAlignment="1">
      <alignment horizontal="center" vertical="center"/>
    </xf>
    <xf numFmtId="0" fontId="22" fillId="0" borderId="16" xfId="0" applyFont="1" applyFill="1" applyBorder="1" applyAlignment="1">
      <alignment horizontal="center" vertical="center"/>
    </xf>
    <xf numFmtId="0" fontId="22" fillId="34" borderId="30" xfId="0" applyFont="1" applyFill="1" applyBorder="1" applyAlignment="1">
      <alignment horizontal="center" vertical="center"/>
    </xf>
    <xf numFmtId="2" fontId="25" fillId="33" borderId="31" xfId="0" applyNumberFormat="1" applyFont="1" applyFill="1" applyBorder="1" applyAlignment="1">
      <alignment horizontal="center" vertical="center"/>
    </xf>
    <xf numFmtId="0" fontId="26" fillId="34" borderId="14" xfId="0" applyFont="1" applyFill="1" applyBorder="1" applyAlignment="1">
      <alignment horizontal="center" vertical="center"/>
    </xf>
    <xf numFmtId="2" fontId="25" fillId="34" borderId="14" xfId="0" applyNumberFormat="1" applyFont="1" applyFill="1" applyBorder="1" applyAlignment="1">
      <alignment horizontal="center" vertical="center"/>
    </xf>
    <xf numFmtId="0" fontId="26" fillId="34" borderId="11" xfId="0" applyFont="1" applyFill="1" applyBorder="1" applyAlignment="1">
      <alignment horizontal="center" vertical="center"/>
    </xf>
    <xf numFmtId="2" fontId="25" fillId="34" borderId="32" xfId="0" applyNumberFormat="1" applyFont="1" applyFill="1" applyBorder="1" applyAlignment="1">
      <alignment horizontal="center" vertical="center"/>
    </xf>
    <xf numFmtId="2" fontId="25" fillId="33" borderId="33" xfId="0" applyNumberFormat="1" applyFont="1" applyFill="1" applyBorder="1" applyAlignment="1">
      <alignment horizontal="center" vertical="center"/>
    </xf>
    <xf numFmtId="0" fontId="25" fillId="33" borderId="21" xfId="0" applyFont="1" applyFill="1" applyBorder="1" applyAlignment="1">
      <alignment horizontal="center" vertical="center"/>
    </xf>
    <xf numFmtId="2" fontId="25" fillId="33" borderId="21" xfId="0" applyNumberFormat="1" applyFont="1" applyFill="1" applyBorder="1" applyAlignment="1">
      <alignment horizontal="center" vertical="center"/>
    </xf>
    <xf numFmtId="0" fontId="22" fillId="0" borderId="34" xfId="0" applyFont="1" applyFill="1" applyBorder="1" applyAlignment="1">
      <alignment horizontal="center" vertical="center"/>
    </xf>
    <xf numFmtId="0" fontId="22" fillId="0" borderId="35" xfId="0" applyFont="1" applyFill="1" applyBorder="1" applyAlignment="1">
      <alignment horizontal="center" vertical="center"/>
    </xf>
    <xf numFmtId="0" fontId="22" fillId="0" borderId="32" xfId="0" applyFont="1" applyFill="1" applyBorder="1" applyAlignment="1">
      <alignment horizontal="center" vertical="center"/>
    </xf>
    <xf numFmtId="2" fontId="25" fillId="33" borderId="35" xfId="0" applyNumberFormat="1" applyFont="1" applyFill="1" applyBorder="1" applyAlignment="1">
      <alignment horizontal="center" vertical="center"/>
    </xf>
    <xf numFmtId="0" fontId="26" fillId="34" borderId="23" xfId="0" applyFont="1" applyFill="1" applyBorder="1" applyAlignment="1">
      <alignment horizontal="center" vertical="center"/>
    </xf>
    <xf numFmtId="2" fontId="25" fillId="34" borderId="23" xfId="0" applyNumberFormat="1" applyFont="1" applyFill="1" applyBorder="1" applyAlignment="1">
      <alignment horizontal="center" vertical="center"/>
    </xf>
    <xf numFmtId="0" fontId="22" fillId="0" borderId="12" xfId="0" applyFont="1" applyFill="1" applyBorder="1" applyAlignment="1">
      <alignment horizontal="center" vertical="center"/>
    </xf>
    <xf numFmtId="0" fontId="22" fillId="0" borderId="36" xfId="0" applyFont="1" applyFill="1" applyBorder="1" applyAlignment="1">
      <alignment horizontal="center" vertical="center"/>
    </xf>
    <xf numFmtId="0" fontId="22" fillId="0" borderId="37" xfId="0" applyFont="1" applyFill="1" applyBorder="1" applyAlignment="1">
      <alignment horizontal="center" vertical="center"/>
    </xf>
    <xf numFmtId="0" fontId="22" fillId="0" borderId="38" xfId="0" applyFont="1" applyFill="1" applyBorder="1" applyAlignment="1">
      <alignment horizontal="center" vertical="center"/>
    </xf>
    <xf numFmtId="2" fontId="25" fillId="33" borderId="39" xfId="0" applyNumberFormat="1" applyFont="1" applyFill="1" applyBorder="1" applyAlignment="1">
      <alignment horizontal="center" vertical="center"/>
    </xf>
    <xf numFmtId="0" fontId="25" fillId="33" borderId="25" xfId="0" applyFont="1" applyFill="1" applyBorder="1" applyAlignment="1">
      <alignment horizontal="center" vertical="center"/>
    </xf>
    <xf numFmtId="2" fontId="25" fillId="33" borderId="25" xfId="0" applyNumberFormat="1" applyFont="1" applyFill="1" applyBorder="1" applyAlignment="1">
      <alignment horizontal="center" vertical="center"/>
    </xf>
    <xf numFmtId="0" fontId="22" fillId="0" borderId="22" xfId="0" applyFont="1" applyFill="1" applyBorder="1" applyAlignment="1">
      <alignment horizontal="center" vertical="center"/>
    </xf>
    <xf numFmtId="0" fontId="22" fillId="0" borderId="31" xfId="0" applyFont="1" applyFill="1" applyBorder="1" applyAlignment="1">
      <alignment horizontal="center" vertical="center"/>
    </xf>
    <xf numFmtId="0" fontId="22" fillId="0" borderId="4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41" xfId="0" applyFont="1" applyFill="1" applyBorder="1" applyAlignment="1">
      <alignment horizontal="center" vertical="center"/>
    </xf>
    <xf numFmtId="0" fontId="22" fillId="0" borderId="23" xfId="0" applyFont="1" applyFill="1" applyBorder="1" applyAlignment="1">
      <alignment horizontal="left" vertical="center"/>
    </xf>
    <xf numFmtId="0" fontId="22" fillId="0" borderId="42" xfId="0" applyFont="1" applyFill="1" applyBorder="1" applyAlignment="1">
      <alignment horizontal="center" vertical="center"/>
    </xf>
    <xf numFmtId="0" fontId="22" fillId="0" borderId="43" xfId="0" applyFont="1" applyFill="1" applyBorder="1" applyAlignment="1">
      <alignment horizontal="left" vertical="center"/>
    </xf>
    <xf numFmtId="0" fontId="22" fillId="0" borderId="43" xfId="0" applyFont="1" applyFill="1" applyBorder="1" applyAlignment="1">
      <alignment horizontal="center" vertical="center"/>
    </xf>
    <xf numFmtId="0" fontId="22" fillId="34" borderId="44" xfId="0" applyFont="1" applyFill="1" applyBorder="1" applyAlignment="1">
      <alignment horizontal="center" vertical="center"/>
    </xf>
    <xf numFmtId="0" fontId="22" fillId="0" borderId="14" xfId="0" applyFont="1" applyFill="1" applyBorder="1" applyAlignment="1">
      <alignment horizontal="left" vertical="center"/>
    </xf>
    <xf numFmtId="0" fontId="22" fillId="0" borderId="45" xfId="0" applyFont="1" applyFill="1" applyBorder="1" applyAlignment="1">
      <alignment horizontal="center" vertical="center"/>
    </xf>
    <xf numFmtId="0" fontId="22" fillId="0" borderId="16" xfId="0" applyFont="1" applyFill="1" applyBorder="1" applyAlignment="1">
      <alignment horizontal="left" vertical="center"/>
    </xf>
    <xf numFmtId="0" fontId="22" fillId="34" borderId="20" xfId="0" applyFont="1" applyFill="1" applyBorder="1" applyAlignment="1">
      <alignment horizontal="center" vertical="center"/>
    </xf>
    <xf numFmtId="2" fontId="25" fillId="34" borderId="11" xfId="0" applyNumberFormat="1" applyFont="1" applyFill="1" applyBorder="1" applyAlignment="1">
      <alignment horizontal="center" vertical="center"/>
    </xf>
    <xf numFmtId="0" fontId="22" fillId="0" borderId="46" xfId="0" applyFont="1" applyFill="1" applyBorder="1" applyAlignment="1">
      <alignment horizontal="left" vertical="center"/>
    </xf>
    <xf numFmtId="0" fontId="22" fillId="0" borderId="46" xfId="0" applyFont="1" applyFill="1" applyBorder="1" applyAlignment="1">
      <alignment horizontal="center" vertical="center"/>
    </xf>
    <xf numFmtId="0" fontId="24" fillId="0" borderId="46" xfId="0" applyFont="1" applyFill="1" applyBorder="1" applyAlignment="1">
      <alignment horizontal="center" vertical="center"/>
    </xf>
    <xf numFmtId="0" fontId="25" fillId="33" borderId="46" xfId="0" applyFont="1" applyFill="1" applyBorder="1" applyAlignment="1">
      <alignment horizontal="center" vertical="center"/>
    </xf>
    <xf numFmtId="2" fontId="25" fillId="33" borderId="46" xfId="0" applyNumberFormat="1" applyFont="1" applyFill="1" applyBorder="1" applyAlignment="1">
      <alignment horizontal="center" vertical="center"/>
    </xf>
    <xf numFmtId="0" fontId="22" fillId="0" borderId="47" xfId="0" applyFont="1" applyFill="1" applyBorder="1" applyAlignment="1">
      <alignment horizontal="left" vertical="center"/>
    </xf>
    <xf numFmtId="0" fontId="22" fillId="0" borderId="47" xfId="0" applyFont="1" applyFill="1" applyBorder="1" applyAlignment="1">
      <alignment horizontal="center" vertical="center"/>
    </xf>
    <xf numFmtId="0" fontId="24" fillId="0" borderId="47" xfId="0" applyFont="1" applyFill="1" applyBorder="1" applyAlignment="1">
      <alignment horizontal="center" vertical="center"/>
    </xf>
    <xf numFmtId="0" fontId="26" fillId="34" borderId="47" xfId="0" applyFont="1" applyFill="1" applyBorder="1" applyAlignment="1">
      <alignment horizontal="center" vertical="center"/>
    </xf>
    <xf numFmtId="2" fontId="25" fillId="34" borderId="47" xfId="0" applyNumberFormat="1" applyFont="1" applyFill="1" applyBorder="1" applyAlignment="1">
      <alignment horizontal="center" vertical="center"/>
    </xf>
    <xf numFmtId="0" fontId="22" fillId="0" borderId="11" xfId="0" applyFont="1" applyFill="1" applyBorder="1" applyAlignment="1">
      <alignment/>
    </xf>
    <xf numFmtId="0" fontId="22" fillId="0" borderId="11" xfId="0" applyFont="1" applyFill="1" applyBorder="1" applyAlignment="1">
      <alignment horizontal="left"/>
    </xf>
    <xf numFmtId="2" fontId="26" fillId="34" borderId="11" xfId="0" applyNumberFormat="1" applyFont="1" applyFill="1" applyBorder="1" applyAlignment="1">
      <alignment horizontal="center" vertical="center"/>
    </xf>
    <xf numFmtId="0" fontId="69" fillId="0" borderId="11" xfId="0" applyFont="1" applyFill="1" applyBorder="1" applyAlignment="1">
      <alignment/>
    </xf>
    <xf numFmtId="0" fontId="69" fillId="0" borderId="11" xfId="0" applyFont="1" applyFill="1" applyBorder="1" applyAlignment="1">
      <alignment horizontal="left"/>
    </xf>
    <xf numFmtId="0" fontId="22" fillId="33" borderId="46" xfId="0" applyFont="1" applyFill="1" applyBorder="1" applyAlignment="1">
      <alignment horizontal="center" vertical="center"/>
    </xf>
    <xf numFmtId="0" fontId="22" fillId="0" borderId="47" xfId="0" applyFont="1" applyBorder="1" applyAlignment="1">
      <alignment horizontal="center" vertical="center"/>
    </xf>
    <xf numFmtId="2" fontId="26" fillId="34" borderId="47" xfId="0" applyNumberFormat="1" applyFont="1" applyFill="1" applyBorder="1" applyAlignment="1">
      <alignment horizontal="center" vertical="center"/>
    </xf>
    <xf numFmtId="0" fontId="69" fillId="0" borderId="11" xfId="0" applyFont="1" applyBorder="1" applyAlignment="1">
      <alignment/>
    </xf>
    <xf numFmtId="0" fontId="69" fillId="38" borderId="11" xfId="0" applyFont="1" applyFill="1" applyBorder="1" applyAlignment="1">
      <alignment horizontal="left" vertical="center"/>
    </xf>
    <xf numFmtId="0" fontId="22" fillId="0" borderId="11" xfId="0" applyFont="1" applyBorder="1" applyAlignment="1">
      <alignment horizontal="center" vertical="center"/>
    </xf>
    <xf numFmtId="0" fontId="69" fillId="0" borderId="46" xfId="0" applyFont="1" applyFill="1" applyBorder="1" applyAlignment="1">
      <alignment horizontal="left" vertical="center"/>
    </xf>
    <xf numFmtId="0" fontId="22" fillId="0" borderId="46" xfId="0" applyFont="1" applyBorder="1" applyAlignment="1">
      <alignment horizontal="center" vertical="center"/>
    </xf>
    <xf numFmtId="0" fontId="22" fillId="0" borderId="47" xfId="0" applyFont="1" applyFill="1" applyBorder="1" applyAlignment="1">
      <alignment/>
    </xf>
    <xf numFmtId="0" fontId="22" fillId="0" borderId="47" xfId="0" applyFont="1" applyFill="1" applyBorder="1" applyAlignment="1">
      <alignment horizontal="left"/>
    </xf>
    <xf numFmtId="0" fontId="69" fillId="0" borderId="11" xfId="0" applyFont="1" applyFill="1" applyBorder="1" applyAlignment="1">
      <alignment horizontal="left" vertical="center"/>
    </xf>
    <xf numFmtId="0" fontId="69" fillId="0" borderId="46" xfId="0" applyFont="1" applyFill="1" applyBorder="1" applyAlignment="1">
      <alignment horizontal="left"/>
    </xf>
    <xf numFmtId="0" fontId="22" fillId="0" borderId="47" xfId="0" applyFont="1" applyBorder="1" applyAlignment="1">
      <alignment/>
    </xf>
    <xf numFmtId="0" fontId="22" fillId="0" borderId="47" xfId="0" applyFont="1" applyBorder="1" applyAlignment="1">
      <alignment horizontal="left"/>
    </xf>
    <xf numFmtId="0" fontId="69" fillId="0" borderId="11" xfId="36" applyFont="1" applyFill="1" applyBorder="1" applyAlignment="1" applyProtection="1">
      <alignment wrapText="1"/>
      <protection/>
    </xf>
    <xf numFmtId="0" fontId="22" fillId="38" borderId="11" xfId="0" applyFont="1" applyFill="1" applyBorder="1" applyAlignment="1">
      <alignment horizontal="center" vertical="center"/>
    </xf>
    <xf numFmtId="0" fontId="69" fillId="0" borderId="46" xfId="36" applyFont="1" applyFill="1" applyBorder="1" applyAlignment="1" applyProtection="1">
      <alignment horizontal="left" wrapText="1"/>
      <protection/>
    </xf>
    <xf numFmtId="0" fontId="69" fillId="0" borderId="46" xfId="0" applyFont="1" applyBorder="1" applyAlignment="1">
      <alignment/>
    </xf>
    <xf numFmtId="0" fontId="22" fillId="0" borderId="0" xfId="0" applyFont="1" applyBorder="1" applyAlignment="1">
      <alignment/>
    </xf>
    <xf numFmtId="2" fontId="26" fillId="34" borderId="23" xfId="0" applyNumberFormat="1" applyFont="1" applyFill="1" applyBorder="1" applyAlignment="1">
      <alignment horizontal="center" vertical="center"/>
    </xf>
    <xf numFmtId="0" fontId="69" fillId="0" borderId="11" xfId="0" applyFont="1" applyBorder="1" applyAlignment="1">
      <alignment horizontal="left"/>
    </xf>
    <xf numFmtId="0" fontId="22" fillId="0" borderId="0" xfId="0" applyFont="1" applyFill="1" applyBorder="1" applyAlignment="1">
      <alignment/>
    </xf>
    <xf numFmtId="0" fontId="69" fillId="0" borderId="11" xfId="36" applyFont="1" applyFill="1" applyBorder="1" applyAlignment="1" applyProtection="1">
      <alignment horizontal="left" wrapText="1"/>
      <protection/>
    </xf>
    <xf numFmtId="0" fontId="69" fillId="0" borderId="11" xfId="36" applyFont="1" applyFill="1" applyBorder="1" applyAlignment="1" applyProtection="1">
      <alignment horizontal="left" vertical="top" wrapText="1"/>
      <protection/>
    </xf>
    <xf numFmtId="2" fontId="26" fillId="34" borderId="27" xfId="0" applyNumberFormat="1" applyFont="1" applyFill="1" applyBorder="1" applyAlignment="1">
      <alignment horizontal="center" vertical="center"/>
    </xf>
    <xf numFmtId="2" fontId="26" fillId="34" borderId="24" xfId="0" applyNumberFormat="1" applyFont="1" applyFill="1" applyBorder="1" applyAlignment="1">
      <alignment horizontal="center" vertical="center"/>
    </xf>
    <xf numFmtId="2" fontId="25" fillId="33" borderId="48" xfId="0" applyNumberFormat="1" applyFont="1" applyFill="1" applyBorder="1" applyAlignment="1">
      <alignment horizontal="center" vertical="center"/>
    </xf>
    <xf numFmtId="2" fontId="26" fillId="34" borderId="19" xfId="0" applyNumberFormat="1" applyFont="1" applyFill="1" applyBorder="1" applyAlignment="1">
      <alignment horizontal="center" vertical="center"/>
    </xf>
    <xf numFmtId="2" fontId="26" fillId="34" borderId="49" xfId="0" applyNumberFormat="1" applyFont="1" applyFill="1" applyBorder="1" applyAlignment="1">
      <alignment horizontal="center" vertical="center"/>
    </xf>
    <xf numFmtId="0" fontId="22" fillId="33" borderId="21" xfId="0" applyFont="1" applyFill="1" applyBorder="1" applyAlignment="1">
      <alignment horizontal="center" vertical="center"/>
    </xf>
    <xf numFmtId="2" fontId="25" fillId="33" borderId="30" xfId="0" applyNumberFormat="1" applyFont="1" applyFill="1" applyBorder="1" applyAlignment="1">
      <alignment horizontal="center" vertical="center"/>
    </xf>
    <xf numFmtId="0" fontId="68" fillId="0" borderId="47" xfId="46" applyFont="1" applyBorder="1">
      <alignment/>
      <protection/>
    </xf>
    <xf numFmtId="0" fontId="65" fillId="35" borderId="47" xfId="0" applyFont="1" applyFill="1" applyBorder="1" applyAlignment="1">
      <alignment horizontal="left" wrapText="1"/>
    </xf>
    <xf numFmtId="0" fontId="23" fillId="36" borderId="15" xfId="0" applyFont="1" applyFill="1" applyBorder="1" applyAlignment="1">
      <alignment horizontal="center" vertical="center"/>
    </xf>
    <xf numFmtId="0" fontId="22" fillId="37" borderId="11" xfId="0" applyFont="1" applyFill="1" applyBorder="1" applyAlignment="1">
      <alignment horizontal="center" vertical="center"/>
    </xf>
    <xf numFmtId="0" fontId="23" fillId="33" borderId="15" xfId="0" applyFont="1" applyFill="1" applyBorder="1" applyAlignment="1">
      <alignment horizontal="center" vertical="center"/>
    </xf>
    <xf numFmtId="0" fontId="67" fillId="36" borderId="15" xfId="0" applyFont="1" applyFill="1" applyBorder="1" applyAlignment="1">
      <alignment horizontal="center" vertical="center"/>
    </xf>
    <xf numFmtId="0" fontId="23" fillId="33" borderId="34" xfId="0" applyFont="1" applyFill="1" applyBorder="1" applyAlignment="1">
      <alignment horizontal="center" vertical="center"/>
    </xf>
    <xf numFmtId="0" fontId="23" fillId="33" borderId="12" xfId="0" applyFont="1" applyFill="1" applyBorder="1" applyAlignment="1">
      <alignment horizontal="center" vertical="center"/>
    </xf>
    <xf numFmtId="0" fontId="65" fillId="0" borderId="23" xfId="0" applyFont="1" applyFill="1" applyBorder="1" applyAlignment="1">
      <alignment horizontal="left" wrapText="1"/>
    </xf>
    <xf numFmtId="0" fontId="65" fillId="0" borderId="23" xfId="0" applyFont="1" applyFill="1" applyBorder="1" applyAlignment="1">
      <alignment horizontal="center" wrapText="1"/>
    </xf>
    <xf numFmtId="0" fontId="19" fillId="37" borderId="19" xfId="0" applyFont="1" applyFill="1" applyBorder="1" applyAlignment="1">
      <alignment horizontal="left" vertical="center" wrapText="1"/>
    </xf>
    <xf numFmtId="0" fontId="24" fillId="0" borderId="21" xfId="0" applyFont="1" applyBorder="1" applyAlignment="1">
      <alignment/>
    </xf>
    <xf numFmtId="0" fontId="24" fillId="0" borderId="30" xfId="0" applyFont="1" applyBorder="1" applyAlignment="1">
      <alignment/>
    </xf>
    <xf numFmtId="0" fontId="12" fillId="0" borderId="23" xfId="36" applyFont="1" applyFill="1" applyBorder="1" applyAlignment="1" applyProtection="1">
      <alignment horizontal="left" wrapText="1"/>
      <protection/>
    </xf>
    <xf numFmtId="0" fontId="12" fillId="0" borderId="11" xfId="36" applyFont="1" applyFill="1" applyBorder="1" applyAlignment="1" applyProtection="1">
      <alignment horizontal="left" wrapText="1"/>
      <protection/>
    </xf>
    <xf numFmtId="0" fontId="12" fillId="0" borderId="43" xfId="36" applyFont="1" applyFill="1" applyBorder="1" applyAlignment="1" applyProtection="1">
      <alignment horizontal="left" wrapText="1"/>
      <protection/>
    </xf>
    <xf numFmtId="0" fontId="69" fillId="0" borderId="11" xfId="46" applyFont="1" applyBorder="1">
      <alignment/>
      <protection/>
    </xf>
    <xf numFmtId="0" fontId="22" fillId="0" borderId="0" xfId="0" applyFont="1" applyBorder="1" applyAlignment="1">
      <alignment horizontal="center" vertical="center"/>
    </xf>
    <xf numFmtId="0" fontId="22" fillId="0" borderId="0" xfId="0" applyFont="1" applyFill="1" applyBorder="1" applyAlignment="1">
      <alignment horizontal="center" vertical="center"/>
    </xf>
    <xf numFmtId="0" fontId="22" fillId="33" borderId="50" xfId="0" applyFont="1" applyFill="1" applyBorder="1" applyAlignment="1">
      <alignment horizontal="center" vertical="center"/>
    </xf>
    <xf numFmtId="0" fontId="26" fillId="34" borderId="28" xfId="0" applyFont="1" applyFill="1" applyBorder="1" applyAlignment="1">
      <alignment horizontal="center" vertical="center"/>
    </xf>
    <xf numFmtId="0" fontId="69" fillId="0" borderId="46" xfId="46" applyFont="1" applyBorder="1">
      <alignment/>
      <protection/>
    </xf>
    <xf numFmtId="0" fontId="12" fillId="0" borderId="14" xfId="0" applyFont="1" applyFill="1" applyBorder="1" applyAlignment="1">
      <alignment horizontal="center" vertical="center"/>
    </xf>
    <xf numFmtId="0" fontId="24" fillId="0" borderId="11" xfId="0" applyFont="1" applyBorder="1" applyAlignment="1">
      <alignment/>
    </xf>
    <xf numFmtId="0" fontId="24" fillId="0" borderId="24" xfId="0" applyFont="1" applyBorder="1" applyAlignment="1">
      <alignment/>
    </xf>
    <xf numFmtId="0" fontId="70" fillId="0" borderId="22" xfId="0" applyFont="1" applyFill="1" applyBorder="1" applyAlignment="1">
      <alignment horizontal="left" vertical="center" wrapText="1"/>
    </xf>
    <xf numFmtId="0" fontId="65" fillId="0" borderId="14" xfId="0" applyFont="1" applyFill="1" applyBorder="1" applyAlignment="1">
      <alignment horizontal="left" vertical="center" wrapText="1"/>
    </xf>
    <xf numFmtId="0" fontId="19" fillId="0" borderId="13" xfId="36" applyFont="1" applyFill="1" applyBorder="1" applyAlignment="1" applyProtection="1">
      <alignment horizontal="left" vertical="center" wrapText="1"/>
      <protection/>
    </xf>
    <xf numFmtId="0" fontId="12" fillId="0" borderId="21" xfId="36" applyFont="1" applyFill="1" applyBorder="1" applyAlignment="1" applyProtection="1">
      <alignment horizontal="left" vertical="center" wrapText="1"/>
      <protection/>
    </xf>
    <xf numFmtId="0" fontId="22" fillId="0" borderId="21" xfId="0" applyFont="1" applyBorder="1" applyAlignment="1">
      <alignment/>
    </xf>
    <xf numFmtId="0" fontId="70" fillId="0" borderId="22" xfId="0" applyFont="1" applyFill="1" applyBorder="1" applyAlignment="1">
      <alignment horizontal="left" wrapText="1"/>
    </xf>
    <xf numFmtId="0" fontId="70" fillId="0" borderId="13" xfId="0" applyFont="1" applyFill="1" applyBorder="1" applyAlignment="1">
      <alignment horizontal="left" vertical="center" wrapText="1"/>
    </xf>
    <xf numFmtId="0" fontId="65" fillId="0" borderId="21" xfId="0" applyFont="1" applyFill="1" applyBorder="1" applyAlignment="1">
      <alignment horizontal="left" vertical="center" wrapText="1"/>
    </xf>
    <xf numFmtId="0" fontId="12" fillId="37" borderId="14" xfId="0" applyFont="1" applyFill="1" applyBorder="1" applyAlignment="1">
      <alignment horizontal="left" wrapText="1"/>
    </xf>
    <xf numFmtId="0" fontId="12" fillId="37" borderId="19" xfId="0" applyFont="1" applyFill="1" applyBorder="1" applyAlignment="1">
      <alignment horizontal="left" wrapText="1"/>
    </xf>
    <xf numFmtId="0" fontId="12" fillId="37" borderId="21" xfId="0" applyFont="1" applyFill="1" applyBorder="1" applyAlignment="1">
      <alignment horizontal="left" wrapText="1"/>
    </xf>
    <xf numFmtId="0" fontId="65" fillId="37" borderId="30" xfId="0" applyFont="1" applyFill="1" applyBorder="1" applyAlignment="1">
      <alignment horizontal="left" wrapText="1"/>
    </xf>
    <xf numFmtId="0" fontId="22" fillId="0" borderId="14" xfId="0" applyFont="1" applyBorder="1" applyAlignment="1">
      <alignment/>
    </xf>
    <xf numFmtId="0" fontId="22" fillId="0" borderId="19" xfId="0" applyFont="1" applyBorder="1" applyAlignment="1">
      <alignment/>
    </xf>
    <xf numFmtId="0" fontId="22" fillId="0" borderId="30" xfId="0" applyFont="1" applyBorder="1" applyAlignment="1">
      <alignment/>
    </xf>
    <xf numFmtId="0" fontId="70" fillId="0" borderId="12" xfId="0" applyFont="1" applyFill="1" applyBorder="1" applyAlignment="1">
      <alignment horizontal="left" vertical="center" wrapText="1"/>
    </xf>
    <xf numFmtId="0" fontId="69" fillId="0" borderId="11" xfId="0" applyFont="1" applyFill="1" applyBorder="1" applyAlignment="1">
      <alignment horizontal="center" vertical="center"/>
    </xf>
    <xf numFmtId="0" fontId="69" fillId="0" borderId="46" xfId="0" applyFont="1" applyFill="1" applyBorder="1" applyAlignment="1">
      <alignment horizontal="center" vertical="center"/>
    </xf>
    <xf numFmtId="0" fontId="69" fillId="38" borderId="11" xfId="0" applyFont="1" applyFill="1" applyBorder="1" applyAlignment="1">
      <alignment horizontal="center" vertical="center"/>
    </xf>
    <xf numFmtId="0" fontId="22" fillId="37" borderId="14" xfId="0" applyFont="1" applyFill="1" applyBorder="1" applyAlignment="1">
      <alignment horizontal="center" vertical="center"/>
    </xf>
    <xf numFmtId="1" fontId="71" fillId="0" borderId="11" xfId="0" applyNumberFormat="1" applyFont="1" applyFill="1" applyBorder="1" applyAlignment="1">
      <alignment horizontal="center" vertical="center"/>
    </xf>
    <xf numFmtId="0" fontId="12" fillId="0" borderId="47" xfId="36" applyFont="1" applyFill="1" applyBorder="1" applyAlignment="1" applyProtection="1">
      <alignment wrapText="1"/>
      <protection/>
    </xf>
    <xf numFmtId="0" fontId="22" fillId="0" borderId="23" xfId="0" applyFont="1" applyBorder="1" applyAlignment="1">
      <alignment horizontal="center" vertical="center"/>
    </xf>
    <xf numFmtId="0" fontId="22" fillId="0" borderId="23" xfId="0" applyFont="1" applyFill="1" applyBorder="1" applyAlignment="1">
      <alignment/>
    </xf>
    <xf numFmtId="0" fontId="12" fillId="0" borderId="0" xfId="36" applyFont="1" applyFill="1" applyBorder="1" applyAlignment="1" applyProtection="1">
      <alignment horizontal="center" vertical="center" wrapText="1"/>
      <protection/>
    </xf>
    <xf numFmtId="0" fontId="65" fillId="0" borderId="14" xfId="0" applyFont="1" applyFill="1" applyBorder="1" applyAlignment="1">
      <alignment horizontal="center" vertical="center" wrapText="1"/>
    </xf>
    <xf numFmtId="0" fontId="2" fillId="33" borderId="51" xfId="0" applyFont="1" applyFill="1" applyBorder="1" applyAlignment="1">
      <alignment horizontal="center" vertical="center"/>
    </xf>
    <xf numFmtId="2" fontId="23" fillId="33" borderId="31" xfId="0" applyNumberFormat="1" applyFont="1" applyFill="1" applyBorder="1" applyAlignment="1">
      <alignment horizontal="center" vertical="center"/>
    </xf>
    <xf numFmtId="0" fontId="22" fillId="0" borderId="24" xfId="0" applyFont="1" applyFill="1" applyBorder="1" applyAlignment="1">
      <alignment horizontal="center" vertical="center"/>
    </xf>
    <xf numFmtId="0" fontId="22" fillId="0" borderId="27" xfId="0" applyFont="1" applyFill="1" applyBorder="1" applyAlignment="1">
      <alignment horizontal="center" vertical="center"/>
    </xf>
    <xf numFmtId="0" fontId="22" fillId="0" borderId="0" xfId="0" applyFont="1" applyFill="1" applyBorder="1" applyAlignment="1">
      <alignment horizontal="left" vertical="center"/>
    </xf>
    <xf numFmtId="0" fontId="12" fillId="39" borderId="47" xfId="36" applyFont="1" applyFill="1" applyBorder="1" applyAlignment="1" applyProtection="1">
      <alignment horizontal="left" wrapText="1"/>
      <protection/>
    </xf>
    <xf numFmtId="0" fontId="22" fillId="0" borderId="11" xfId="0" applyFont="1" applyBorder="1" applyAlignment="1">
      <alignment horizontal="left"/>
    </xf>
    <xf numFmtId="0" fontId="65" fillId="35" borderId="23" xfId="0" applyFont="1" applyFill="1" applyBorder="1" applyAlignment="1">
      <alignment horizontal="left" wrapText="1"/>
    </xf>
    <xf numFmtId="0" fontId="68" fillId="0" borderId="0" xfId="46" applyFont="1" applyBorder="1" applyAlignment="1">
      <alignment/>
      <protection/>
    </xf>
    <xf numFmtId="0" fontId="22" fillId="0" borderId="14" xfId="0" applyFont="1" applyFill="1" applyBorder="1" applyAlignment="1">
      <alignment horizontal="center"/>
    </xf>
    <xf numFmtId="0" fontId="65" fillId="0" borderId="21" xfId="0" applyFont="1" applyFill="1" applyBorder="1" applyAlignment="1">
      <alignment horizontal="center" vertical="center" wrapText="1"/>
    </xf>
    <xf numFmtId="0" fontId="68" fillId="0" borderId="21" xfId="46" applyFont="1" applyFill="1" applyBorder="1" applyAlignment="1">
      <alignment/>
      <protection/>
    </xf>
    <xf numFmtId="0" fontId="22" fillId="0" borderId="23" xfId="0" applyFont="1" applyFill="1" applyBorder="1" applyAlignment="1">
      <alignment horizontal="left"/>
    </xf>
    <xf numFmtId="0" fontId="65" fillId="35" borderId="47" xfId="0" applyFont="1" applyFill="1" applyBorder="1" applyAlignment="1">
      <alignment horizontal="center" vertical="center" wrapText="1"/>
    </xf>
    <xf numFmtId="0" fontId="12" fillId="39" borderId="47" xfId="36" applyFont="1" applyFill="1" applyBorder="1" applyAlignment="1" applyProtection="1">
      <alignment horizontal="center" vertical="center" wrapText="1"/>
      <protection/>
    </xf>
    <xf numFmtId="0" fontId="69" fillId="0" borderId="11" xfId="0" applyFont="1" applyBorder="1" applyAlignment="1">
      <alignment horizontal="center" vertical="center"/>
    </xf>
    <xf numFmtId="0" fontId="12" fillId="0" borderId="47" xfId="36" applyFont="1" applyFill="1" applyBorder="1" applyAlignment="1" applyProtection="1">
      <alignment horizontal="center" vertical="center" wrapText="1"/>
      <protection/>
    </xf>
    <xf numFmtId="0" fontId="68" fillId="0" borderId="14" xfId="46" applyFont="1" applyFill="1" applyBorder="1">
      <alignment/>
      <protection/>
    </xf>
    <xf numFmtId="0" fontId="68" fillId="40" borderId="11" xfId="46" applyFont="1" applyFill="1" applyBorder="1" applyAlignment="1">
      <alignment/>
      <protection/>
    </xf>
    <xf numFmtId="0" fontId="65" fillId="40" borderId="11" xfId="0" applyFont="1" applyFill="1" applyBorder="1" applyAlignment="1">
      <alignment wrapText="1"/>
    </xf>
    <xf numFmtId="0" fontId="68" fillId="40" borderId="11" xfId="46" applyFont="1" applyFill="1" applyBorder="1">
      <alignment/>
      <protection/>
    </xf>
    <xf numFmtId="0" fontId="12" fillId="40" borderId="11" xfId="36" applyFont="1" applyFill="1" applyBorder="1" applyAlignment="1" applyProtection="1">
      <alignment wrapText="1"/>
      <protection/>
    </xf>
    <xf numFmtId="0" fontId="22" fillId="41" borderId="11" xfId="0" applyFont="1" applyFill="1" applyBorder="1" applyAlignment="1">
      <alignment horizontal="left"/>
    </xf>
    <xf numFmtId="0" fontId="22" fillId="41" borderId="11" xfId="0" applyFont="1" applyFill="1" applyBorder="1" applyAlignment="1">
      <alignment/>
    </xf>
    <xf numFmtId="0" fontId="22" fillId="0" borderId="23" xfId="0" applyFont="1" applyFill="1" applyBorder="1" applyAlignment="1">
      <alignment horizontal="center"/>
    </xf>
    <xf numFmtId="0" fontId="22" fillId="37" borderId="21" xfId="0" applyFont="1" applyFill="1" applyBorder="1" applyAlignment="1">
      <alignment horizontal="center" vertical="center"/>
    </xf>
    <xf numFmtId="0" fontId="68" fillId="0" borderId="0" xfId="46" applyFont="1" applyFill="1" applyBorder="1">
      <alignment/>
      <protection/>
    </xf>
    <xf numFmtId="0" fontId="68" fillId="0" borderId="0" xfId="46" applyFont="1" applyBorder="1">
      <alignment/>
      <protection/>
    </xf>
    <xf numFmtId="0" fontId="0" fillId="0" borderId="46" xfId="0" applyBorder="1" applyAlignment="1">
      <alignment/>
    </xf>
    <xf numFmtId="0" fontId="22" fillId="37" borderId="11" xfId="0" applyFont="1" applyFill="1" applyBorder="1" applyAlignment="1">
      <alignment horizontal="left" vertical="center"/>
    </xf>
    <xf numFmtId="0" fontId="22" fillId="37" borderId="46" xfId="0" applyFont="1" applyFill="1" applyBorder="1" applyAlignment="1">
      <alignment horizontal="left" vertical="center"/>
    </xf>
    <xf numFmtId="0" fontId="23" fillId="33" borderId="22" xfId="0" applyFont="1" applyFill="1" applyBorder="1" applyAlignment="1">
      <alignment horizontal="center" vertical="center"/>
    </xf>
    <xf numFmtId="0" fontId="23" fillId="33" borderId="52" xfId="0" applyFont="1" applyFill="1" applyBorder="1" applyAlignment="1">
      <alignment horizontal="center" vertical="center"/>
    </xf>
    <xf numFmtId="0" fontId="23" fillId="33" borderId="10" xfId="0" applyFont="1" applyFill="1" applyBorder="1" applyAlignment="1">
      <alignment horizontal="center" vertical="center"/>
    </xf>
    <xf numFmtId="0" fontId="23" fillId="33" borderId="53" xfId="0" applyFont="1" applyFill="1" applyBorder="1" applyAlignment="1">
      <alignment horizontal="center" vertical="center"/>
    </xf>
    <xf numFmtId="0" fontId="23" fillId="33" borderId="13" xfId="0" applyFont="1" applyFill="1" applyBorder="1" applyAlignment="1">
      <alignment horizontal="center" vertical="center"/>
    </xf>
    <xf numFmtId="0" fontId="22" fillId="0" borderId="0" xfId="0" applyFont="1" applyBorder="1" applyAlignment="1">
      <alignment/>
    </xf>
    <xf numFmtId="0" fontId="69" fillId="0" borderId="0" xfId="0" applyFont="1" applyBorder="1" applyAlignment="1">
      <alignment/>
    </xf>
    <xf numFmtId="0" fontId="69" fillId="0" borderId="0" xfId="0" applyFont="1" applyFill="1" applyBorder="1" applyAlignment="1">
      <alignment horizontal="left" vertical="center"/>
    </xf>
    <xf numFmtId="0" fontId="69" fillId="0" borderId="0" xfId="0" applyFont="1" applyFill="1" applyBorder="1" applyAlignment="1">
      <alignment/>
    </xf>
    <xf numFmtId="0" fontId="69" fillId="0" borderId="0" xfId="36" applyFont="1" applyFill="1" applyBorder="1" applyAlignment="1" applyProtection="1">
      <alignment horizontal="left" vertical="top" wrapText="1"/>
      <protection/>
    </xf>
    <xf numFmtId="0" fontId="69" fillId="0" borderId="0" xfId="36" applyFont="1" applyFill="1" applyBorder="1" applyAlignment="1" applyProtection="1">
      <alignment horizontal="left" wrapText="1"/>
      <protection/>
    </xf>
    <xf numFmtId="0" fontId="69" fillId="0" borderId="0" xfId="36" applyFont="1" applyFill="1" applyBorder="1" applyAlignment="1" applyProtection="1">
      <alignment wrapText="1"/>
      <protection/>
    </xf>
    <xf numFmtId="0" fontId="12" fillId="0" borderId="0" xfId="36" applyFont="1" applyFill="1" applyBorder="1" applyAlignment="1" applyProtection="1">
      <alignment wrapText="1"/>
      <protection/>
    </xf>
    <xf numFmtId="0" fontId="12" fillId="0" borderId="23" xfId="36" applyFont="1" applyFill="1" applyBorder="1" applyAlignment="1" applyProtection="1">
      <alignment wrapText="1"/>
      <protection/>
    </xf>
    <xf numFmtId="0" fontId="12" fillId="0" borderId="23" xfId="36" applyFont="1" applyFill="1" applyBorder="1" applyAlignment="1" applyProtection="1">
      <alignment horizontal="center" vertical="center" wrapText="1"/>
      <protection/>
    </xf>
    <xf numFmtId="0" fontId="65" fillId="0" borderId="0" xfId="0" applyFont="1" applyFill="1" applyBorder="1" applyAlignment="1">
      <alignment horizontal="center" vertical="center" wrapText="1"/>
    </xf>
    <xf numFmtId="0" fontId="68" fillId="0" borderId="23" xfId="46" applyFont="1" applyFill="1" applyBorder="1">
      <alignment/>
      <protection/>
    </xf>
    <xf numFmtId="0" fontId="68" fillId="0" borderId="21" xfId="46" applyFont="1" applyFill="1" applyBorder="1">
      <alignment/>
      <protection/>
    </xf>
    <xf numFmtId="0" fontId="12" fillId="0" borderId="21" xfId="36" applyFont="1" applyFill="1" applyBorder="1" applyAlignment="1" applyProtection="1">
      <alignment horizontal="center" vertical="center" wrapText="1"/>
      <protection/>
    </xf>
    <xf numFmtId="1" fontId="21" fillId="0" borderId="11" xfId="0" applyNumberFormat="1" applyFont="1" applyFill="1" applyBorder="1" applyAlignment="1">
      <alignment horizontal="center" vertical="center"/>
    </xf>
    <xf numFmtId="0" fontId="19" fillId="0" borderId="27"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70" fillId="0" borderId="30" xfId="0" applyFont="1" applyFill="1" applyBorder="1" applyAlignment="1">
      <alignment horizontal="left" vertical="center" wrapText="1"/>
    </xf>
    <xf numFmtId="0" fontId="0" fillId="38" borderId="0" xfId="0" applyFill="1" applyAlignment="1">
      <alignment/>
    </xf>
    <xf numFmtId="0" fontId="1" fillId="0" borderId="0" xfId="0" applyFont="1" applyFill="1" applyBorder="1" applyAlignment="1">
      <alignment vertical="center"/>
    </xf>
    <xf numFmtId="0" fontId="12" fillId="0" borderId="23" xfId="36" applyFont="1" applyFill="1" applyBorder="1" applyAlignment="1" applyProtection="1">
      <alignment horizontal="center" wrapText="1"/>
      <protection/>
    </xf>
    <xf numFmtId="0" fontId="12" fillId="0" borderId="14" xfId="36" applyFont="1" applyFill="1" applyBorder="1" applyAlignment="1" applyProtection="1">
      <alignment horizontal="center" wrapText="1"/>
      <protection/>
    </xf>
    <xf numFmtId="0" fontId="65" fillId="0" borderId="11" xfId="0" applyFont="1" applyFill="1" applyBorder="1" applyAlignment="1">
      <alignment horizontal="center" wrapText="1"/>
    </xf>
    <xf numFmtId="0" fontId="68" fillId="0" borderId="40" xfId="46" applyFont="1" applyFill="1" applyBorder="1">
      <alignment/>
      <protection/>
    </xf>
    <xf numFmtId="0" fontId="68" fillId="0" borderId="54" xfId="46" applyFont="1" applyFill="1" applyBorder="1">
      <alignment/>
      <protection/>
    </xf>
    <xf numFmtId="0" fontId="68" fillId="0" borderId="55" xfId="46" applyFont="1" applyFill="1" applyBorder="1">
      <alignment/>
      <protection/>
    </xf>
    <xf numFmtId="0" fontId="22" fillId="37" borderId="23" xfId="0" applyFont="1" applyFill="1" applyBorder="1" applyAlignment="1">
      <alignment horizontal="center" vertical="center"/>
    </xf>
    <xf numFmtId="0" fontId="12" fillId="0" borderId="11" xfId="36" applyFont="1" applyFill="1" applyBorder="1" applyAlignment="1" applyProtection="1">
      <alignment horizontal="center" wrapText="1"/>
      <protection/>
    </xf>
    <xf numFmtId="0" fontId="22" fillId="0" borderId="11" xfId="0" applyFont="1" applyFill="1" applyBorder="1" applyAlignment="1">
      <alignment horizontal="center"/>
    </xf>
    <xf numFmtId="0" fontId="22" fillId="0" borderId="14" xfId="0" applyFont="1" applyFill="1" applyBorder="1" applyAlignment="1">
      <alignment vertical="center"/>
    </xf>
    <xf numFmtId="0" fontId="22" fillId="0" borderId="11" xfId="0" applyFont="1" applyFill="1" applyBorder="1" applyAlignment="1">
      <alignment vertical="center"/>
    </xf>
    <xf numFmtId="0" fontId="22" fillId="0" borderId="21" xfId="0" applyFont="1" applyFill="1" applyBorder="1" applyAlignment="1">
      <alignment vertical="center"/>
    </xf>
    <xf numFmtId="0" fontId="22" fillId="0" borderId="23" xfId="0" applyFont="1" applyFill="1" applyBorder="1" applyAlignment="1">
      <alignment vertical="center"/>
    </xf>
    <xf numFmtId="0" fontId="22" fillId="0" borderId="43" xfId="0" applyFont="1" applyFill="1" applyBorder="1" applyAlignment="1">
      <alignment vertical="center"/>
    </xf>
    <xf numFmtId="0" fontId="22" fillId="0" borderId="16" xfId="0" applyFont="1" applyFill="1" applyBorder="1" applyAlignment="1">
      <alignment vertical="center"/>
    </xf>
    <xf numFmtId="0" fontId="68" fillId="0" borderId="14" xfId="46" applyFont="1" applyFill="1" applyBorder="1" applyAlignment="1">
      <alignment/>
      <protection/>
    </xf>
    <xf numFmtId="0" fontId="72" fillId="0" borderId="0" xfId="0" applyFont="1" applyBorder="1" applyAlignment="1">
      <alignment/>
    </xf>
    <xf numFmtId="0" fontId="22" fillId="0" borderId="23" xfId="0" applyFont="1" applyFill="1" applyBorder="1" applyAlignment="1">
      <alignment/>
    </xf>
    <xf numFmtId="0" fontId="68" fillId="0" borderId="47" xfId="46" applyFont="1" applyFill="1" applyBorder="1">
      <alignment/>
      <protection/>
    </xf>
    <xf numFmtId="0" fontId="1" fillId="33" borderId="25" xfId="0" applyFont="1" applyFill="1" applyBorder="1" applyAlignment="1">
      <alignment horizontal="center" vertical="center" textRotation="90"/>
    </xf>
    <xf numFmtId="0" fontId="1" fillId="33" borderId="43" xfId="0" applyFont="1" applyFill="1" applyBorder="1" applyAlignment="1">
      <alignment horizontal="center" vertical="center" textRotation="90"/>
    </xf>
    <xf numFmtId="0" fontId="22" fillId="0" borderId="50" xfId="0" applyFont="1" applyFill="1" applyBorder="1" applyAlignment="1">
      <alignment horizontal="center" vertical="center"/>
    </xf>
    <xf numFmtId="0" fontId="65" fillId="0" borderId="25" xfId="0" applyFont="1" applyFill="1" applyBorder="1" applyAlignment="1">
      <alignment wrapText="1"/>
    </xf>
    <xf numFmtId="0" fontId="12" fillId="0" borderId="35" xfId="36" applyFont="1" applyFill="1" applyBorder="1" applyAlignment="1" applyProtection="1">
      <alignment horizontal="center" vertical="center" wrapText="1"/>
      <protection/>
    </xf>
    <xf numFmtId="0" fontId="65" fillId="0" borderId="28" xfId="0" applyFont="1" applyFill="1" applyBorder="1" applyAlignment="1">
      <alignment horizontal="center" vertical="center" wrapText="1"/>
    </xf>
    <xf numFmtId="0" fontId="22" fillId="0" borderId="23" xfId="0" applyFont="1" applyBorder="1" applyAlignment="1">
      <alignment/>
    </xf>
    <xf numFmtId="0" fontId="68" fillId="0" borderId="32" xfId="46" applyFont="1" applyFill="1" applyBorder="1">
      <alignment/>
      <protection/>
    </xf>
    <xf numFmtId="0" fontId="19" fillId="38" borderId="22" xfId="0" applyFont="1" applyFill="1" applyBorder="1" applyAlignment="1">
      <alignment horizontal="left" vertical="center" wrapText="1"/>
    </xf>
    <xf numFmtId="0" fontId="12" fillId="38" borderId="14" xfId="0" applyFont="1" applyFill="1" applyBorder="1" applyAlignment="1">
      <alignment horizontal="left" vertical="center" wrapText="1"/>
    </xf>
    <xf numFmtId="0" fontId="12" fillId="38" borderId="14" xfId="0" applyFont="1" applyFill="1" applyBorder="1" applyAlignment="1">
      <alignment horizontal="center" vertical="center"/>
    </xf>
    <xf numFmtId="0" fontId="22" fillId="38" borderId="11" xfId="0" applyFont="1" applyFill="1" applyBorder="1" applyAlignment="1">
      <alignment horizontal="left" vertical="center"/>
    </xf>
    <xf numFmtId="0" fontId="24" fillId="38" borderId="11" xfId="0" applyFont="1" applyFill="1" applyBorder="1" applyAlignment="1">
      <alignment horizontal="center" vertical="center"/>
    </xf>
    <xf numFmtId="0" fontId="22" fillId="38" borderId="46" xfId="0" applyFont="1" applyFill="1" applyBorder="1" applyAlignment="1">
      <alignment horizontal="left" vertical="center"/>
    </xf>
    <xf numFmtId="0" fontId="22" fillId="38" borderId="46" xfId="0" applyFont="1" applyFill="1" applyBorder="1" applyAlignment="1">
      <alignment horizontal="center" vertical="center"/>
    </xf>
    <xf numFmtId="0" fontId="24" fillId="38" borderId="46" xfId="0" applyFont="1" applyFill="1" applyBorder="1" applyAlignment="1">
      <alignment horizontal="center" vertical="center"/>
    </xf>
    <xf numFmtId="0" fontId="73" fillId="0" borderId="0" xfId="0" applyFont="1" applyAlignment="1">
      <alignment/>
    </xf>
    <xf numFmtId="49" fontId="7" fillId="0" borderId="0" xfId="0" applyNumberFormat="1" applyFont="1" applyAlignment="1">
      <alignment horizontal="right"/>
    </xf>
    <xf numFmtId="0" fontId="23" fillId="33" borderId="21" xfId="0" applyFont="1" applyFill="1" applyBorder="1" applyAlignment="1">
      <alignment horizontal="center" vertical="center"/>
    </xf>
    <xf numFmtId="0" fontId="22" fillId="0" borderId="25" xfId="0" applyFont="1" applyFill="1" applyBorder="1" applyAlignment="1">
      <alignment horizontal="left" vertical="center"/>
    </xf>
    <xf numFmtId="0" fontId="22" fillId="0" borderId="25" xfId="0" applyFont="1" applyFill="1" applyBorder="1" applyAlignment="1">
      <alignment vertical="center"/>
    </xf>
    <xf numFmtId="0" fontId="0" fillId="0" borderId="14" xfId="0" applyBorder="1" applyAlignment="1">
      <alignment/>
    </xf>
    <xf numFmtId="0" fontId="0" fillId="0" borderId="14" xfId="0" applyBorder="1" applyAlignment="1">
      <alignment/>
    </xf>
    <xf numFmtId="0" fontId="74" fillId="38" borderId="14" xfId="0" applyFont="1" applyFill="1" applyBorder="1" applyAlignment="1">
      <alignment horizontal="left" vertical="center"/>
    </xf>
    <xf numFmtId="0" fontId="74" fillId="38" borderId="40" xfId="0" applyFont="1" applyFill="1" applyBorder="1" applyAlignment="1">
      <alignment horizontal="left" vertical="center"/>
    </xf>
    <xf numFmtId="0" fontId="74" fillId="38" borderId="11" xfId="0" applyFont="1" applyFill="1" applyBorder="1" applyAlignment="1">
      <alignment horizontal="left" vertical="center"/>
    </xf>
    <xf numFmtId="0" fontId="74" fillId="38" borderId="54" xfId="0" applyFont="1" applyFill="1" applyBorder="1" applyAlignment="1">
      <alignment horizontal="left" vertical="center"/>
    </xf>
    <xf numFmtId="0" fontId="74" fillId="38" borderId="11" xfId="0" applyFont="1" applyFill="1" applyBorder="1" applyAlignment="1">
      <alignment/>
    </xf>
    <xf numFmtId="0" fontId="9" fillId="36" borderId="22" xfId="0" applyFont="1" applyFill="1" applyBorder="1" applyAlignment="1">
      <alignment horizontal="left" vertical="center"/>
    </xf>
    <xf numFmtId="0" fontId="9" fillId="36" borderId="13" xfId="0" applyFont="1" applyFill="1" applyBorder="1" applyAlignment="1">
      <alignment horizontal="left" vertical="center"/>
    </xf>
    <xf numFmtId="0" fontId="9" fillId="38" borderId="14" xfId="0" applyFont="1" applyFill="1" applyBorder="1" applyAlignment="1">
      <alignment horizontal="center" vertical="center"/>
    </xf>
    <xf numFmtId="0" fontId="9" fillId="38" borderId="21" xfId="0" applyFont="1" applyFill="1" applyBorder="1" applyAlignment="1">
      <alignment horizontal="center" vertical="center"/>
    </xf>
    <xf numFmtId="0" fontId="9" fillId="37" borderId="19" xfId="0" applyFont="1" applyFill="1" applyBorder="1" applyAlignment="1">
      <alignment horizontal="center" vertical="center"/>
    </xf>
    <xf numFmtId="0" fontId="9" fillId="37" borderId="30" xfId="0" applyFont="1" applyFill="1" applyBorder="1" applyAlignment="1">
      <alignment horizontal="center" vertical="center"/>
    </xf>
    <xf numFmtId="2" fontId="25" fillId="34" borderId="40" xfId="0" applyNumberFormat="1" applyFont="1" applyFill="1" applyBorder="1" applyAlignment="1">
      <alignment horizontal="center" vertical="center"/>
    </xf>
    <xf numFmtId="2" fontId="25" fillId="33" borderId="29" xfId="0" applyNumberFormat="1" applyFont="1" applyFill="1" applyBorder="1" applyAlignment="1">
      <alignment horizontal="center" vertical="center"/>
    </xf>
    <xf numFmtId="0" fontId="22" fillId="0" borderId="30" xfId="0" applyFont="1" applyFill="1" applyBorder="1" applyAlignment="1">
      <alignment horizontal="center" vertical="center"/>
    </xf>
    <xf numFmtId="0" fontId="22" fillId="38" borderId="14"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26" xfId="0" applyFont="1" applyFill="1" applyBorder="1" applyAlignment="1">
      <alignment horizontal="center" vertical="center"/>
    </xf>
    <xf numFmtId="2" fontId="25" fillId="33" borderId="37" xfId="0" applyNumberFormat="1" applyFont="1" applyFill="1" applyBorder="1" applyAlignment="1">
      <alignment horizontal="center" vertical="center"/>
    </xf>
    <xf numFmtId="0" fontId="22" fillId="38" borderId="23" xfId="0" applyFont="1" applyFill="1" applyBorder="1" applyAlignment="1">
      <alignment horizontal="center" vertical="center"/>
    </xf>
    <xf numFmtId="0" fontId="22" fillId="38" borderId="21" xfId="0" applyFont="1" applyFill="1" applyBorder="1" applyAlignment="1">
      <alignment horizontal="center" vertical="center"/>
    </xf>
    <xf numFmtId="0" fontId="22" fillId="0" borderId="21" xfId="0" applyFont="1" applyFill="1" applyBorder="1" applyAlignment="1">
      <alignment horizontal="center"/>
    </xf>
    <xf numFmtId="0" fontId="22" fillId="0" borderId="56" xfId="0" applyFont="1" applyFill="1" applyBorder="1" applyAlignment="1">
      <alignment horizontal="center" vertical="center"/>
    </xf>
    <xf numFmtId="0" fontId="31" fillId="34" borderId="14" xfId="0" applyFont="1" applyFill="1" applyBorder="1" applyAlignment="1">
      <alignment horizontal="center" vertical="center"/>
    </xf>
    <xf numFmtId="0" fontId="24" fillId="0" borderId="21" xfId="0" applyFont="1" applyFill="1" applyBorder="1" applyAlignment="1">
      <alignment horizontal="center" vertical="center"/>
    </xf>
    <xf numFmtId="2" fontId="23" fillId="33" borderId="29" xfId="0" applyNumberFormat="1" applyFont="1" applyFill="1" applyBorder="1" applyAlignment="1">
      <alignment horizontal="center" vertical="center"/>
    </xf>
    <xf numFmtId="0" fontId="22" fillId="0" borderId="0" xfId="0" applyFont="1" applyFill="1" applyAlignment="1">
      <alignment horizontal="left" vertical="center"/>
    </xf>
    <xf numFmtId="0" fontId="22" fillId="0" borderId="21" xfId="0" applyFont="1" applyFill="1" applyBorder="1" applyAlignment="1">
      <alignment/>
    </xf>
    <xf numFmtId="0" fontId="22" fillId="0" borderId="14" xfId="0" applyFont="1" applyFill="1" applyBorder="1" applyAlignment="1">
      <alignment horizontal="left"/>
    </xf>
    <xf numFmtId="0" fontId="22" fillId="0" borderId="21" xfId="0" applyFont="1" applyFill="1" applyBorder="1" applyAlignment="1">
      <alignment horizontal="left"/>
    </xf>
    <xf numFmtId="0" fontId="29" fillId="0" borderId="11" xfId="0" applyFont="1" applyFill="1" applyBorder="1" applyAlignment="1">
      <alignment horizontal="left" vertical="center"/>
    </xf>
    <xf numFmtId="0" fontId="29" fillId="0" borderId="54" xfId="0" applyFont="1" applyFill="1" applyBorder="1" applyAlignment="1">
      <alignment horizontal="left" vertical="center"/>
    </xf>
    <xf numFmtId="0" fontId="29" fillId="0" borderId="21" xfId="0" applyFont="1" applyFill="1" applyBorder="1" applyAlignment="1">
      <alignment horizontal="left" vertical="center"/>
    </xf>
    <xf numFmtId="0" fontId="23" fillId="33" borderId="24" xfId="0" applyFont="1" applyFill="1" applyBorder="1" applyAlignment="1">
      <alignment horizontal="center" vertical="center"/>
    </xf>
    <xf numFmtId="0" fontId="23" fillId="33" borderId="30" xfId="0" applyFont="1" applyFill="1" applyBorder="1" applyAlignment="1">
      <alignment horizontal="center" vertical="center"/>
    </xf>
    <xf numFmtId="0" fontId="2" fillId="33" borderId="54" xfId="0" applyFont="1" applyFill="1" applyBorder="1" applyAlignment="1">
      <alignment horizontal="center" vertical="center"/>
    </xf>
    <xf numFmtId="0" fontId="75" fillId="0" borderId="11" xfId="0" applyFont="1" applyBorder="1" applyAlignment="1">
      <alignment horizontal="center"/>
    </xf>
    <xf numFmtId="0" fontId="75" fillId="0" borderId="11" xfId="0" applyFont="1" applyFill="1" applyBorder="1" applyAlignment="1">
      <alignment/>
    </xf>
    <xf numFmtId="0" fontId="75" fillId="0" borderId="11" xfId="0" applyFont="1" applyBorder="1" applyAlignment="1">
      <alignment/>
    </xf>
    <xf numFmtId="0" fontId="75" fillId="0" borderId="11" xfId="0" applyFont="1" applyFill="1" applyBorder="1" applyAlignment="1">
      <alignment/>
    </xf>
    <xf numFmtId="0" fontId="75" fillId="0" borderId="11" xfId="0" applyFont="1" applyBorder="1" applyAlignment="1">
      <alignment/>
    </xf>
    <xf numFmtId="0" fontId="75" fillId="0" borderId="11" xfId="0" applyFont="1" applyBorder="1" applyAlignment="1">
      <alignment horizontal="left"/>
    </xf>
    <xf numFmtId="0" fontId="75" fillId="0" borderId="11" xfId="0" applyFont="1" applyFill="1" applyBorder="1" applyAlignment="1">
      <alignment horizontal="left"/>
    </xf>
    <xf numFmtId="1" fontId="19" fillId="0" borderId="19" xfId="0" applyNumberFormat="1" applyFont="1" applyFill="1" applyBorder="1" applyAlignment="1">
      <alignment horizontal="center" vertical="center"/>
    </xf>
    <xf numFmtId="0" fontId="19" fillId="38" borderId="13" xfId="0" applyFont="1" applyFill="1" applyBorder="1" applyAlignment="1">
      <alignment horizontal="left" vertical="center" wrapText="1"/>
    </xf>
    <xf numFmtId="0" fontId="12" fillId="38" borderId="21" xfId="0" applyFont="1" applyFill="1" applyBorder="1" applyAlignment="1">
      <alignment horizontal="left" vertical="center" wrapText="1"/>
    </xf>
    <xf numFmtId="0" fontId="12" fillId="38" borderId="21" xfId="0" applyFont="1" applyFill="1" applyBorder="1" applyAlignment="1">
      <alignment horizontal="center" vertical="center"/>
    </xf>
    <xf numFmtId="1" fontId="19" fillId="38" borderId="30" xfId="0" applyNumberFormat="1" applyFont="1" applyFill="1" applyBorder="1" applyAlignment="1">
      <alignment horizontal="center" vertical="center"/>
    </xf>
    <xf numFmtId="1" fontId="76" fillId="0" borderId="30" xfId="0" applyNumberFormat="1" applyFont="1" applyFill="1" applyBorder="1" applyAlignment="1">
      <alignment horizontal="center" vertical="center"/>
    </xf>
    <xf numFmtId="0" fontId="70" fillId="0" borderId="21"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12" fillId="0" borderId="21" xfId="0" applyFont="1" applyFill="1" applyBorder="1" applyAlignment="1">
      <alignment horizontal="center" vertical="center"/>
    </xf>
    <xf numFmtId="1" fontId="19" fillId="0" borderId="30" xfId="0" applyNumberFormat="1" applyFont="1" applyFill="1" applyBorder="1" applyAlignment="1">
      <alignment horizontal="center" vertical="center"/>
    </xf>
    <xf numFmtId="1" fontId="19" fillId="38" borderId="19" xfId="0" applyNumberFormat="1" applyFont="1" applyFill="1" applyBorder="1" applyAlignment="1">
      <alignment horizontal="center" vertical="center"/>
    </xf>
    <xf numFmtId="0" fontId="6" fillId="0" borderId="23" xfId="0" applyFont="1" applyFill="1" applyBorder="1" applyAlignment="1">
      <alignment horizontal="center" vertical="center"/>
    </xf>
    <xf numFmtId="1" fontId="21" fillId="0" borderId="23" xfId="0" applyNumberFormat="1" applyFont="1" applyFill="1" applyBorder="1" applyAlignment="1">
      <alignment horizontal="center" vertical="center"/>
    </xf>
    <xf numFmtId="2" fontId="23" fillId="33" borderId="57" xfId="0" applyNumberFormat="1" applyFont="1" applyFill="1" applyBorder="1" applyAlignment="1">
      <alignment horizontal="center" vertical="center"/>
    </xf>
    <xf numFmtId="2" fontId="23" fillId="33" borderId="58" xfId="0" applyNumberFormat="1" applyFont="1" applyFill="1" applyBorder="1" applyAlignment="1">
      <alignment horizontal="center" vertical="center"/>
    </xf>
    <xf numFmtId="2" fontId="23" fillId="33" borderId="54" xfId="0" applyNumberFormat="1" applyFont="1" applyFill="1" applyBorder="1" applyAlignment="1">
      <alignment horizontal="center" vertical="center"/>
    </xf>
    <xf numFmtId="2" fontId="23" fillId="33" borderId="32" xfId="0" applyNumberFormat="1" applyFont="1" applyFill="1" applyBorder="1" applyAlignment="1">
      <alignment horizontal="center" vertical="center"/>
    </xf>
    <xf numFmtId="2" fontId="23" fillId="33" borderId="55" xfId="0" applyNumberFormat="1" applyFont="1" applyFill="1" applyBorder="1" applyAlignment="1">
      <alignment horizontal="center" vertical="center"/>
    </xf>
    <xf numFmtId="0" fontId="22" fillId="34" borderId="52" xfId="0" applyFont="1" applyFill="1" applyBorder="1" applyAlignment="1">
      <alignment horizontal="center" vertical="center"/>
    </xf>
    <xf numFmtId="0" fontId="22" fillId="34" borderId="10" xfId="0" applyFont="1" applyFill="1" applyBorder="1" applyAlignment="1">
      <alignment horizontal="center" vertical="center"/>
    </xf>
    <xf numFmtId="0" fontId="22" fillId="34" borderId="53" xfId="0" applyFont="1" applyFill="1" applyBorder="1" applyAlignment="1">
      <alignment horizontal="center" vertical="center"/>
    </xf>
    <xf numFmtId="0" fontId="22" fillId="34" borderId="59" xfId="0" applyFont="1" applyFill="1" applyBorder="1" applyAlignment="1">
      <alignment horizontal="center" vertical="center"/>
    </xf>
    <xf numFmtId="0" fontId="75" fillId="0" borderId="23" xfId="0" applyFont="1" applyFill="1" applyBorder="1" applyAlignment="1">
      <alignment horizontal="center"/>
    </xf>
    <xf numFmtId="0" fontId="75" fillId="0" borderId="23" xfId="0" applyFont="1" applyBorder="1" applyAlignment="1">
      <alignment horizontal="center"/>
    </xf>
    <xf numFmtId="0" fontId="75" fillId="0" borderId="11" xfId="0" applyFont="1" applyFill="1" applyBorder="1" applyAlignment="1">
      <alignment horizontal="center"/>
    </xf>
    <xf numFmtId="0" fontId="27" fillId="0" borderId="11" xfId="0" applyFont="1" applyBorder="1" applyAlignment="1">
      <alignment horizontal="center"/>
    </xf>
    <xf numFmtId="0" fontId="12" fillId="0" borderId="14" xfId="36" applyFont="1" applyFill="1" applyBorder="1" applyAlignment="1" applyProtection="1">
      <alignment horizontal="center" vertical="center" wrapText="1"/>
      <protection/>
    </xf>
    <xf numFmtId="0" fontId="75" fillId="0" borderId="23" xfId="0" applyFont="1" applyBorder="1" applyAlignment="1">
      <alignment/>
    </xf>
    <xf numFmtId="0" fontId="75" fillId="0" borderId="23" xfId="0" applyFont="1" applyBorder="1" applyAlignment="1">
      <alignment horizontal="left"/>
    </xf>
    <xf numFmtId="0" fontId="65" fillId="0" borderId="25" xfId="0" applyFont="1" applyFill="1" applyBorder="1" applyAlignment="1">
      <alignment horizontal="center" vertical="center" wrapText="1"/>
    </xf>
    <xf numFmtId="0" fontId="22" fillId="38" borderId="27" xfId="0" applyFont="1" applyFill="1" applyBorder="1" applyAlignment="1">
      <alignment horizontal="center" vertical="center"/>
    </xf>
    <xf numFmtId="0" fontId="4" fillId="0" borderId="21" xfId="0" applyFont="1" applyBorder="1" applyAlignment="1">
      <alignment horizontal="center" vertical="center"/>
    </xf>
    <xf numFmtId="0" fontId="22" fillId="0" borderId="23" xfId="0" applyFont="1" applyBorder="1" applyAlignment="1">
      <alignment horizontal="left"/>
    </xf>
    <xf numFmtId="0" fontId="75" fillId="0" borderId="21" xfId="0" applyFont="1" applyFill="1" applyBorder="1" applyAlignment="1">
      <alignment/>
    </xf>
    <xf numFmtId="0" fontId="65" fillId="35" borderId="14" xfId="0" applyFont="1" applyFill="1" applyBorder="1" applyAlignment="1">
      <alignment horizontal="center" wrapText="1"/>
    </xf>
    <xf numFmtId="0" fontId="12" fillId="0" borderId="14" xfId="0" applyFont="1" applyFill="1" applyBorder="1" applyAlignment="1">
      <alignment horizontal="center" vertical="center" wrapText="1"/>
    </xf>
    <xf numFmtId="0" fontId="24" fillId="0" borderId="23" xfId="0" applyFont="1" applyFill="1" applyBorder="1" applyAlignment="1">
      <alignment horizontal="center" vertical="center"/>
    </xf>
    <xf numFmtId="0" fontId="19" fillId="37" borderId="34" xfId="0" applyFont="1" applyFill="1" applyBorder="1" applyAlignment="1">
      <alignment horizontal="left" vertical="center" wrapText="1"/>
    </xf>
    <xf numFmtId="0" fontId="12" fillId="37" borderId="23" xfId="0" applyFont="1" applyFill="1" applyBorder="1" applyAlignment="1">
      <alignment horizontal="left" vertical="center" wrapText="1"/>
    </xf>
    <xf numFmtId="0" fontId="6" fillId="37" borderId="23" xfId="0" applyFont="1" applyFill="1" applyBorder="1" applyAlignment="1">
      <alignment horizontal="center" vertical="center"/>
    </xf>
    <xf numFmtId="1" fontId="21" fillId="37" borderId="23" xfId="0" applyNumberFormat="1" applyFont="1" applyFill="1" applyBorder="1" applyAlignment="1">
      <alignment horizontal="center" vertical="center"/>
    </xf>
    <xf numFmtId="0" fontId="12" fillId="37" borderId="14" xfId="0" applyFont="1" applyFill="1" applyBorder="1" applyAlignment="1">
      <alignment horizontal="left" vertical="center" wrapText="1"/>
    </xf>
    <xf numFmtId="0" fontId="6" fillId="37" borderId="14" xfId="0" applyFont="1" applyFill="1" applyBorder="1" applyAlignment="1">
      <alignment horizontal="center" vertical="center"/>
    </xf>
    <xf numFmtId="1" fontId="21" fillId="37" borderId="14" xfId="0" applyNumberFormat="1" applyFont="1" applyFill="1" applyBorder="1" applyAlignment="1">
      <alignment horizontal="center" vertical="center"/>
    </xf>
    <xf numFmtId="0" fontId="19" fillId="38" borderId="34" xfId="0" applyFont="1" applyFill="1" applyBorder="1" applyAlignment="1">
      <alignment horizontal="left" vertical="center" wrapText="1"/>
    </xf>
    <xf numFmtId="0" fontId="12" fillId="38" borderId="23" xfId="0" applyFont="1" applyFill="1" applyBorder="1" applyAlignment="1">
      <alignment horizontal="left" vertical="center" wrapText="1"/>
    </xf>
    <xf numFmtId="0" fontId="19" fillId="37" borderId="12" xfId="0" applyFont="1" applyFill="1" applyBorder="1" applyAlignment="1">
      <alignment horizontal="left" vertical="center" wrapText="1"/>
    </xf>
    <xf numFmtId="0" fontId="12" fillId="37" borderId="11" xfId="0" applyFont="1" applyFill="1" applyBorder="1" applyAlignment="1">
      <alignment horizontal="left" vertical="center" wrapText="1"/>
    </xf>
    <xf numFmtId="0" fontId="6" fillId="37" borderId="11" xfId="0" applyFont="1" applyFill="1" applyBorder="1" applyAlignment="1">
      <alignment horizontal="center" vertical="center"/>
    </xf>
    <xf numFmtId="1" fontId="21" fillId="37" borderId="11" xfId="0" applyNumberFormat="1" applyFont="1" applyFill="1" applyBorder="1" applyAlignment="1">
      <alignment horizontal="center" vertical="center"/>
    </xf>
    <xf numFmtId="0" fontId="12" fillId="37" borderId="34" xfId="0" applyFont="1" applyFill="1" applyBorder="1" applyAlignment="1">
      <alignment horizontal="left" vertical="center" wrapText="1"/>
    </xf>
    <xf numFmtId="0" fontId="19" fillId="37" borderId="11" xfId="0" applyFont="1" applyFill="1" applyBorder="1" applyAlignment="1">
      <alignment horizontal="left" vertical="center" wrapText="1"/>
    </xf>
    <xf numFmtId="0" fontId="19" fillId="38" borderId="23" xfId="0" applyFont="1" applyFill="1" applyBorder="1" applyAlignment="1">
      <alignment horizontal="left" vertical="center" wrapText="1"/>
    </xf>
    <xf numFmtId="0" fontId="68" fillId="0" borderId="55" xfId="46" applyFont="1" applyFill="1" applyBorder="1" applyAlignment="1">
      <alignment/>
      <protection/>
    </xf>
    <xf numFmtId="0" fontId="65" fillId="0" borderId="11" xfId="0" applyFont="1" applyFill="1" applyBorder="1" applyAlignment="1">
      <alignment vertical="center" wrapText="1"/>
    </xf>
    <xf numFmtId="0" fontId="12" fillId="0" borderId="21" xfId="36" applyFont="1" applyFill="1" applyBorder="1" applyAlignment="1" applyProtection="1">
      <alignment vertical="center" wrapText="1"/>
      <protection/>
    </xf>
    <xf numFmtId="0" fontId="65" fillId="0" borderId="23" xfId="0" applyFont="1" applyFill="1" applyBorder="1" applyAlignment="1">
      <alignment vertical="center" wrapText="1"/>
    </xf>
    <xf numFmtId="0" fontId="65" fillId="0" borderId="11" xfId="0" applyFont="1" applyFill="1" applyBorder="1" applyAlignment="1">
      <alignment horizontal="left" wrapText="1"/>
    </xf>
    <xf numFmtId="0" fontId="12" fillId="39" borderId="11" xfId="36" applyFont="1" applyFill="1" applyBorder="1" applyAlignment="1" applyProtection="1">
      <alignment horizontal="left" wrapText="1"/>
      <protection/>
    </xf>
    <xf numFmtId="0" fontId="69" fillId="0" borderId="60" xfId="0" applyFont="1" applyFill="1" applyBorder="1" applyAlignment="1">
      <alignment horizontal="left" vertical="center"/>
    </xf>
    <xf numFmtId="0" fontId="69" fillId="0" borderId="12" xfId="0" applyFont="1" applyBorder="1" applyAlignment="1">
      <alignment/>
    </xf>
    <xf numFmtId="0" fontId="22" fillId="0" borderId="61" xfId="0" applyFont="1" applyFill="1" applyBorder="1" applyAlignment="1">
      <alignment horizontal="left" vertical="center"/>
    </xf>
    <xf numFmtId="0" fontId="69" fillId="0" borderId="12" xfId="0" applyFont="1" applyFill="1" applyBorder="1" applyAlignment="1">
      <alignment horizontal="left" vertical="center"/>
    </xf>
    <xf numFmtId="0" fontId="75" fillId="0" borderId="61" xfId="0" applyFont="1" applyFill="1" applyBorder="1" applyAlignment="1">
      <alignment/>
    </xf>
    <xf numFmtId="0" fontId="69" fillId="0" borderId="12" xfId="0" applyFont="1" applyFill="1" applyBorder="1" applyAlignment="1">
      <alignment/>
    </xf>
    <xf numFmtId="0" fontId="69" fillId="0" borderId="60" xfId="0" applyFont="1" applyFill="1" applyBorder="1" applyAlignment="1">
      <alignment/>
    </xf>
    <xf numFmtId="0" fontId="68" fillId="0" borderId="61" xfId="46" applyFont="1" applyBorder="1" applyAlignment="1">
      <alignment/>
      <protection/>
    </xf>
    <xf numFmtId="0" fontId="22" fillId="0" borderId="12" xfId="0" applyFont="1" applyFill="1" applyBorder="1" applyAlignment="1">
      <alignment/>
    </xf>
    <xf numFmtId="0" fontId="69" fillId="0" borderId="12" xfId="36" applyFont="1" applyFill="1" applyBorder="1" applyAlignment="1" applyProtection="1">
      <alignment horizontal="left" wrapText="1"/>
      <protection/>
    </xf>
    <xf numFmtId="0" fontId="69" fillId="0" borderId="60" xfId="36" applyFont="1" applyFill="1" applyBorder="1" applyAlignment="1" applyProtection="1">
      <alignment horizontal="left" wrapText="1"/>
      <protection/>
    </xf>
    <xf numFmtId="0" fontId="22" fillId="0" borderId="62" xfId="0" applyFont="1" applyBorder="1" applyAlignment="1">
      <alignment/>
    </xf>
    <xf numFmtId="0" fontId="22" fillId="0" borderId="61" xfId="0" applyFont="1" applyFill="1" applyBorder="1" applyAlignment="1">
      <alignment/>
    </xf>
    <xf numFmtId="0" fontId="22" fillId="0" borderId="62" xfId="0" applyFont="1" applyFill="1" applyBorder="1" applyAlignment="1">
      <alignment/>
    </xf>
    <xf numFmtId="0" fontId="22" fillId="0" borderId="62" xfId="0" applyFont="1" applyFill="1" applyBorder="1" applyAlignment="1">
      <alignment horizontal="left" vertical="center"/>
    </xf>
    <xf numFmtId="0" fontId="69" fillId="0" borderId="12" xfId="0" applyFont="1" applyFill="1" applyBorder="1" applyAlignment="1">
      <alignment/>
    </xf>
    <xf numFmtId="0" fontId="69" fillId="0" borderId="60" xfId="0" applyFont="1" applyFill="1" applyBorder="1" applyAlignment="1">
      <alignment/>
    </xf>
    <xf numFmtId="0" fontId="68" fillId="0" borderId="62" xfId="46" applyFont="1" applyBorder="1">
      <alignment/>
      <protection/>
    </xf>
    <xf numFmtId="0" fontId="69" fillId="0" borderId="60" xfId="0" applyFont="1" applyBorder="1" applyAlignment="1">
      <alignment/>
    </xf>
    <xf numFmtId="0" fontId="69" fillId="0" borderId="12" xfId="46" applyFont="1" applyBorder="1">
      <alignment/>
      <protection/>
    </xf>
    <xf numFmtId="0" fontId="69" fillId="0" borderId="60" xfId="46" applyFont="1" applyBorder="1">
      <alignment/>
      <protection/>
    </xf>
    <xf numFmtId="0" fontId="69" fillId="0" borderId="12" xfId="36" applyFont="1" applyFill="1" applyBorder="1" applyAlignment="1" applyProtection="1">
      <alignment horizontal="left" vertical="top" wrapText="1"/>
      <protection/>
    </xf>
    <xf numFmtId="0" fontId="22" fillId="0" borderId="61" xfId="0" applyFont="1" applyBorder="1" applyAlignment="1">
      <alignment/>
    </xf>
    <xf numFmtId="0" fontId="69" fillId="0" borderId="12" xfId="36" applyFont="1" applyFill="1" applyBorder="1" applyAlignment="1" applyProtection="1">
      <alignment wrapText="1"/>
      <protection/>
    </xf>
    <xf numFmtId="0" fontId="69" fillId="0" borderId="60" xfId="0" applyFont="1" applyFill="1" applyBorder="1" applyAlignment="1">
      <alignment horizontal="left"/>
    </xf>
    <xf numFmtId="0" fontId="22" fillId="0" borderId="12" xfId="0" applyFont="1" applyBorder="1" applyAlignment="1">
      <alignment/>
    </xf>
    <xf numFmtId="0" fontId="68" fillId="0" borderId="61" xfId="46" applyFont="1" applyBorder="1">
      <alignment/>
      <protection/>
    </xf>
    <xf numFmtId="165" fontId="69" fillId="0" borderId="12" xfId="0" applyNumberFormat="1" applyFont="1" applyFill="1" applyBorder="1" applyAlignment="1">
      <alignment/>
    </xf>
    <xf numFmtId="165" fontId="69" fillId="0" borderId="60" xfId="0" applyNumberFormat="1" applyFont="1" applyFill="1" applyBorder="1" applyAlignment="1">
      <alignment/>
    </xf>
    <xf numFmtId="0" fontId="68" fillId="0" borderId="62" xfId="46" applyFont="1" applyFill="1" applyBorder="1">
      <alignment/>
      <protection/>
    </xf>
    <xf numFmtId="0" fontId="69" fillId="0" borderId="62" xfId="0" applyFont="1" applyFill="1" applyBorder="1" applyAlignment="1">
      <alignment horizontal="left" vertical="center"/>
    </xf>
    <xf numFmtId="0" fontId="69" fillId="0" borderId="13" xfId="0" applyFont="1" applyFill="1" applyBorder="1" applyAlignment="1">
      <alignment horizontal="left" vertical="center"/>
    </xf>
    <xf numFmtId="0" fontId="69" fillId="0" borderId="21" xfId="0" applyFont="1" applyFill="1" applyBorder="1" applyAlignment="1">
      <alignment horizontal="left" vertical="center"/>
    </xf>
    <xf numFmtId="0" fontId="69" fillId="0" borderId="21" xfId="0" applyFont="1" applyFill="1" applyBorder="1" applyAlignment="1">
      <alignment horizontal="center" vertical="center"/>
    </xf>
    <xf numFmtId="0" fontId="12" fillId="0" borderId="14" xfId="36" applyFont="1" applyFill="1" applyBorder="1" applyAlignment="1" applyProtection="1">
      <alignment horizontal="left" wrapText="1"/>
      <protection/>
    </xf>
    <xf numFmtId="0" fontId="22" fillId="38" borderId="55" xfId="0" applyFont="1" applyFill="1" applyBorder="1" applyAlignment="1">
      <alignment horizontal="center" vertical="center"/>
    </xf>
    <xf numFmtId="2" fontId="23" fillId="34" borderId="40" xfId="0" applyNumberFormat="1" applyFont="1" applyFill="1" applyBorder="1" applyAlignment="1">
      <alignment horizontal="center" vertical="center"/>
    </xf>
    <xf numFmtId="2" fontId="25" fillId="34" borderId="19" xfId="0" applyNumberFormat="1" applyFont="1" applyFill="1" applyBorder="1" applyAlignment="1">
      <alignment horizontal="center" vertical="center"/>
    </xf>
    <xf numFmtId="2" fontId="23" fillId="33" borderId="21" xfId="0" applyNumberFormat="1" applyFont="1" applyFill="1" applyBorder="1" applyAlignment="1">
      <alignment horizontal="center" vertical="center"/>
    </xf>
    <xf numFmtId="0" fontId="24" fillId="34" borderId="19" xfId="0" applyFont="1" applyFill="1" applyBorder="1" applyAlignment="1">
      <alignment horizontal="center" vertical="center"/>
    </xf>
    <xf numFmtId="0" fontId="22" fillId="34" borderId="63" xfId="0" applyFont="1" applyFill="1" applyBorder="1" applyAlignment="1">
      <alignment horizontal="center" vertical="center"/>
    </xf>
    <xf numFmtId="0" fontId="24" fillId="34" borderId="30" xfId="0" applyFont="1" applyFill="1" applyBorder="1" applyAlignment="1">
      <alignment horizontal="center" vertical="center"/>
    </xf>
    <xf numFmtId="0" fontId="22" fillId="34" borderId="64" xfId="0" applyFont="1" applyFill="1" applyBorder="1" applyAlignment="1">
      <alignment horizontal="center" vertical="center"/>
    </xf>
    <xf numFmtId="0" fontId="12" fillId="0" borderId="14" xfId="46" applyFont="1" applyFill="1" applyBorder="1" applyAlignment="1">
      <alignment/>
      <protection/>
    </xf>
    <xf numFmtId="0" fontId="12" fillId="0" borderId="25" xfId="46" applyFont="1" applyFill="1" applyBorder="1" applyAlignment="1">
      <alignment/>
      <protection/>
    </xf>
    <xf numFmtId="0" fontId="12" fillId="0" borderId="14" xfId="0" applyFont="1" applyFill="1" applyBorder="1" applyAlignment="1">
      <alignment horizontal="center" wrapText="1"/>
    </xf>
    <xf numFmtId="0" fontId="12" fillId="0" borderId="25" xfId="0" applyFont="1" applyFill="1" applyBorder="1" applyAlignment="1">
      <alignment horizontal="center" wrapText="1"/>
    </xf>
    <xf numFmtId="0" fontId="65" fillId="0" borderId="0" xfId="0" applyFont="1" applyFill="1" applyBorder="1" applyAlignment="1">
      <alignment horizontal="center" wrapText="1"/>
    </xf>
    <xf numFmtId="0" fontId="12" fillId="0" borderId="29" xfId="36" applyFont="1" applyFill="1" applyBorder="1" applyAlignment="1" applyProtection="1">
      <alignment horizontal="center" wrapText="1"/>
      <protection/>
    </xf>
    <xf numFmtId="0" fontId="22" fillId="0" borderId="22" xfId="0" applyFont="1" applyBorder="1" applyAlignment="1">
      <alignment/>
    </xf>
    <xf numFmtId="0" fontId="75" fillId="0" borderId="61" xfId="0" applyFont="1" applyBorder="1" applyAlignment="1">
      <alignment/>
    </xf>
    <xf numFmtId="0" fontId="69" fillId="0" borderId="34" xfId="0" applyFont="1" applyBorder="1" applyAlignment="1">
      <alignment/>
    </xf>
    <xf numFmtId="0" fontId="22" fillId="0" borderId="34" xfId="0" applyFont="1" applyFill="1" applyBorder="1" applyAlignment="1">
      <alignment horizontal="left" vertical="center"/>
    </xf>
    <xf numFmtId="0" fontId="22" fillId="0" borderId="14" xfId="0" applyFont="1" applyBorder="1" applyAlignment="1">
      <alignment horizontal="left"/>
    </xf>
    <xf numFmtId="0" fontId="22" fillId="0" borderId="14" xfId="0" applyFont="1" applyBorder="1" applyAlignment="1">
      <alignment horizontal="center" vertical="center"/>
    </xf>
    <xf numFmtId="0" fontId="70" fillId="37" borderId="22" xfId="0" applyFont="1" applyFill="1" applyBorder="1" applyAlignment="1">
      <alignment horizontal="left" vertical="center" wrapText="1"/>
    </xf>
    <xf numFmtId="0" fontId="65" fillId="37" borderId="14" xfId="0" applyFont="1" applyFill="1" applyBorder="1" applyAlignment="1">
      <alignment horizontal="left" vertical="center" wrapText="1"/>
    </xf>
    <xf numFmtId="0" fontId="70" fillId="37" borderId="13" xfId="0" applyFont="1" applyFill="1" applyBorder="1" applyAlignment="1">
      <alignment horizontal="left" vertical="center" wrapText="1"/>
    </xf>
    <xf numFmtId="0" fontId="65" fillId="37" borderId="21" xfId="0" applyFont="1" applyFill="1" applyBorder="1" applyAlignment="1">
      <alignment horizontal="left" vertical="center" wrapText="1"/>
    </xf>
    <xf numFmtId="0" fontId="22" fillId="37" borderId="16" xfId="0" applyFont="1" applyFill="1" applyBorder="1" applyAlignment="1">
      <alignment horizontal="center" vertical="center"/>
    </xf>
    <xf numFmtId="0" fontId="12" fillId="0" borderId="13" xfId="36" applyFont="1" applyFill="1" applyBorder="1" applyAlignment="1" applyProtection="1">
      <alignment horizontal="left" vertical="center" wrapText="1"/>
      <protection/>
    </xf>
    <xf numFmtId="0" fontId="12" fillId="0" borderId="13" xfId="36" applyFont="1" applyFill="1" applyBorder="1" applyAlignment="1" applyProtection="1">
      <alignment horizontal="left" wrapText="1"/>
      <protection/>
    </xf>
    <xf numFmtId="0" fontId="70" fillId="37" borderId="22" xfId="0" applyFont="1" applyFill="1" applyBorder="1" applyAlignment="1">
      <alignment horizontal="left" wrapText="1"/>
    </xf>
    <xf numFmtId="0" fontId="65" fillId="37" borderId="14" xfId="0" applyFont="1" applyFill="1" applyBorder="1" applyAlignment="1">
      <alignment horizontal="left" wrapText="1"/>
    </xf>
    <xf numFmtId="0" fontId="70" fillId="37" borderId="13" xfId="0" applyFont="1" applyFill="1" applyBorder="1" applyAlignment="1">
      <alignment horizontal="left" wrapText="1"/>
    </xf>
    <xf numFmtId="0" fontId="65" fillId="37" borderId="21" xfId="0" applyFont="1" applyFill="1" applyBorder="1" applyAlignment="1">
      <alignment horizontal="left" wrapText="1"/>
    </xf>
    <xf numFmtId="0" fontId="68" fillId="0" borderId="11" xfId="46" applyFont="1" applyBorder="1">
      <alignment/>
      <protection/>
    </xf>
    <xf numFmtId="0" fontId="12" fillId="0" borderId="31" xfId="36" applyFont="1" applyFill="1" applyBorder="1" applyAlignment="1" applyProtection="1">
      <alignment horizontal="center" vertical="center" wrapText="1"/>
      <protection/>
    </xf>
    <xf numFmtId="0" fontId="0" fillId="0" borderId="28" xfId="0" applyFill="1" applyBorder="1" applyAlignment="1">
      <alignment horizontal="center"/>
    </xf>
    <xf numFmtId="0" fontId="68" fillId="0" borderId="23" xfId="46" applyFont="1" applyFill="1" applyBorder="1" applyAlignment="1">
      <alignment/>
      <protection/>
    </xf>
    <xf numFmtId="0" fontId="65" fillId="38" borderId="21" xfId="0" applyFont="1" applyFill="1" applyBorder="1" applyAlignment="1">
      <alignment horizontal="left" vertical="center" wrapText="1"/>
    </xf>
    <xf numFmtId="0" fontId="75" fillId="0" borderId="12" xfId="0" applyFont="1" applyFill="1" applyBorder="1" applyAlignment="1">
      <alignment/>
    </xf>
    <xf numFmtId="0" fontId="68" fillId="0" borderId="25" xfId="46" applyFont="1" applyFill="1" applyBorder="1">
      <alignment/>
      <protection/>
    </xf>
    <xf numFmtId="0" fontId="68" fillId="0" borderId="65" xfId="46" applyFont="1" applyFill="1" applyBorder="1">
      <alignment/>
      <protection/>
    </xf>
    <xf numFmtId="0" fontId="75" fillId="38" borderId="62" xfId="0" applyFont="1" applyFill="1" applyBorder="1" applyAlignment="1">
      <alignment/>
    </xf>
    <xf numFmtId="0" fontId="12" fillId="0" borderId="43" xfId="36" applyFont="1" applyFill="1" applyBorder="1" applyAlignment="1" applyProtection="1">
      <alignment vertical="center" wrapText="1"/>
      <protection/>
    </xf>
    <xf numFmtId="0" fontId="12" fillId="0" borderId="37" xfId="36" applyFont="1" applyFill="1" applyBorder="1" applyAlignment="1" applyProtection="1">
      <alignment horizontal="center" vertical="center" wrapText="1"/>
      <protection/>
    </xf>
    <xf numFmtId="0" fontId="12" fillId="39" borderId="11" xfId="36" applyFont="1" applyFill="1" applyBorder="1" applyAlignment="1" applyProtection="1">
      <alignment horizontal="center" vertical="center" wrapText="1"/>
      <protection/>
    </xf>
    <xf numFmtId="0" fontId="22" fillId="40" borderId="62" xfId="0" applyFont="1" applyFill="1" applyBorder="1" applyAlignment="1">
      <alignment/>
    </xf>
    <xf numFmtId="0" fontId="68" fillId="0" borderId="40" xfId="46" applyFont="1" applyFill="1" applyBorder="1" applyAlignment="1">
      <alignment/>
      <protection/>
    </xf>
    <xf numFmtId="0" fontId="22" fillId="0" borderId="54" xfId="0" applyFont="1" applyBorder="1" applyAlignment="1">
      <alignment/>
    </xf>
    <xf numFmtId="0" fontId="22" fillId="0" borderId="14" xfId="0" applyFont="1" applyFill="1" applyBorder="1" applyAlignment="1">
      <alignment/>
    </xf>
    <xf numFmtId="0" fontId="4" fillId="0" borderId="14" xfId="0" applyFont="1" applyBorder="1" applyAlignment="1">
      <alignment horizontal="center" vertical="center"/>
    </xf>
    <xf numFmtId="0" fontId="22" fillId="0" borderId="28" xfId="0" applyFont="1" applyBorder="1" applyAlignment="1">
      <alignment horizontal="center" vertical="center"/>
    </xf>
    <xf numFmtId="0" fontId="12" fillId="39" borderId="23" xfId="36" applyFont="1" applyFill="1" applyBorder="1" applyAlignment="1" applyProtection="1">
      <alignment horizontal="left" wrapText="1"/>
      <protection/>
    </xf>
    <xf numFmtId="0" fontId="12" fillId="39" borderId="23" xfId="36" applyFont="1" applyFill="1" applyBorder="1" applyAlignment="1" applyProtection="1">
      <alignment horizontal="center" vertical="center" wrapText="1"/>
      <protection/>
    </xf>
    <xf numFmtId="0" fontId="68" fillId="0" borderId="34" xfId="46" applyFont="1" applyFill="1" applyBorder="1">
      <alignment/>
      <protection/>
    </xf>
    <xf numFmtId="0" fontId="22" fillId="0" borderId="66" xfId="0" applyFont="1" applyFill="1" applyBorder="1" applyAlignment="1">
      <alignment/>
    </xf>
    <xf numFmtId="1" fontId="12" fillId="0" borderId="30" xfId="0" applyNumberFormat="1" applyFont="1" applyFill="1" applyBorder="1" applyAlignment="1">
      <alignment horizontal="center" vertical="center"/>
    </xf>
    <xf numFmtId="0" fontId="22" fillId="37" borderId="23" xfId="0" applyFont="1" applyFill="1" applyBorder="1" applyAlignment="1">
      <alignment horizontal="left" vertical="center"/>
    </xf>
    <xf numFmtId="0" fontId="24" fillId="37" borderId="23" xfId="0" applyFont="1" applyFill="1" applyBorder="1" applyAlignment="1">
      <alignment horizontal="center" vertical="center"/>
    </xf>
    <xf numFmtId="0" fontId="24" fillId="37" borderId="11" xfId="0" applyFont="1" applyFill="1" applyBorder="1" applyAlignment="1">
      <alignment horizontal="center" vertical="center"/>
    </xf>
    <xf numFmtId="0" fontId="22" fillId="37" borderId="46" xfId="0" applyFont="1" applyFill="1" applyBorder="1" applyAlignment="1">
      <alignment horizontal="center" vertical="center"/>
    </xf>
    <xf numFmtId="0" fontId="24" fillId="37" borderId="46" xfId="0" applyFont="1" applyFill="1" applyBorder="1" applyAlignment="1">
      <alignment horizontal="center" vertical="center"/>
    </xf>
    <xf numFmtId="0" fontId="22" fillId="38" borderId="23" xfId="0" applyFont="1" applyFill="1" applyBorder="1" applyAlignment="1">
      <alignment horizontal="left" vertical="center"/>
    </xf>
    <xf numFmtId="0" fontId="24" fillId="38" borderId="23" xfId="0" applyFont="1" applyFill="1" applyBorder="1" applyAlignment="1">
      <alignment horizontal="center" vertical="center"/>
    </xf>
    <xf numFmtId="0" fontId="22" fillId="37" borderId="47" xfId="0" applyFont="1" applyFill="1" applyBorder="1" applyAlignment="1">
      <alignment horizontal="left" vertical="center"/>
    </xf>
    <xf numFmtId="0" fontId="22" fillId="37" borderId="47" xfId="0" applyFont="1" applyFill="1" applyBorder="1" applyAlignment="1">
      <alignment horizontal="center" vertical="center"/>
    </xf>
    <xf numFmtId="0" fontId="24" fillId="37" borderId="47" xfId="0" applyFont="1" applyFill="1" applyBorder="1" applyAlignment="1">
      <alignment horizontal="center" vertical="center"/>
    </xf>
    <xf numFmtId="0" fontId="12" fillId="37" borderId="14" xfId="0" applyFont="1" applyFill="1" applyBorder="1" applyAlignment="1">
      <alignment horizontal="center" vertical="center"/>
    </xf>
    <xf numFmtId="1" fontId="19" fillId="37" borderId="19" xfId="0" applyNumberFormat="1" applyFont="1" applyFill="1" applyBorder="1" applyAlignment="1">
      <alignment horizontal="center" vertical="center"/>
    </xf>
    <xf numFmtId="0" fontId="19" fillId="37" borderId="13" xfId="0" applyFont="1" applyFill="1" applyBorder="1" applyAlignment="1">
      <alignment horizontal="left" vertical="center" wrapText="1"/>
    </xf>
    <xf numFmtId="1" fontId="19" fillId="37" borderId="30" xfId="0" applyNumberFormat="1" applyFont="1" applyFill="1" applyBorder="1" applyAlignment="1">
      <alignment horizontal="center" vertical="center"/>
    </xf>
    <xf numFmtId="0" fontId="12" fillId="37" borderId="21" xfId="0" applyFont="1" applyFill="1" applyBorder="1" applyAlignment="1">
      <alignment horizontal="left" vertical="center" wrapText="1"/>
    </xf>
    <xf numFmtId="0" fontId="12" fillId="37" borderId="21" xfId="0" applyFont="1" applyFill="1" applyBorder="1" applyAlignment="1">
      <alignment horizontal="center" vertical="center"/>
    </xf>
    <xf numFmtId="1" fontId="12" fillId="37" borderId="19" xfId="0" applyNumberFormat="1" applyFont="1" applyFill="1" applyBorder="1" applyAlignment="1">
      <alignment horizontal="center" vertical="center"/>
    </xf>
    <xf numFmtId="0" fontId="12" fillId="37" borderId="14" xfId="0" applyFont="1" applyFill="1" applyBorder="1" applyAlignment="1" quotePrefix="1">
      <alignment horizontal="center" vertical="center"/>
    </xf>
    <xf numFmtId="1" fontId="76" fillId="37" borderId="30" xfId="0" applyNumberFormat="1" applyFont="1" applyFill="1" applyBorder="1" applyAlignment="1">
      <alignment horizontal="center" vertical="center"/>
    </xf>
    <xf numFmtId="0" fontId="9" fillId="36" borderId="11" xfId="0" applyFont="1" applyFill="1" applyBorder="1" applyAlignment="1">
      <alignment horizontal="left" vertical="center"/>
    </xf>
    <xf numFmtId="0" fontId="9" fillId="37" borderId="11" xfId="0" applyFont="1" applyFill="1" applyBorder="1" applyAlignment="1">
      <alignment horizontal="center"/>
    </xf>
    <xf numFmtId="0" fontId="15" fillId="33" borderId="51" xfId="0" applyFont="1" applyFill="1" applyBorder="1" applyAlignment="1">
      <alignment horizontal="center" vertical="center"/>
    </xf>
    <xf numFmtId="0" fontId="15" fillId="33" borderId="57" xfId="0" applyFont="1" applyFill="1" applyBorder="1" applyAlignment="1">
      <alignment horizontal="center" vertical="center"/>
    </xf>
    <xf numFmtId="0" fontId="15" fillId="33" borderId="63" xfId="0" applyFont="1" applyFill="1" applyBorder="1" applyAlignment="1">
      <alignment horizontal="center" vertical="center"/>
    </xf>
    <xf numFmtId="0" fontId="1" fillId="33" borderId="36" xfId="0" applyFont="1" applyFill="1" applyBorder="1" applyAlignment="1">
      <alignment horizontal="center" vertical="center" textRotation="90"/>
    </xf>
    <xf numFmtId="0" fontId="1" fillId="33" borderId="42" xfId="0" applyFont="1" applyFill="1" applyBorder="1" applyAlignment="1">
      <alignment horizontal="center" vertical="center" textRotation="90"/>
    </xf>
    <xf numFmtId="0" fontId="1" fillId="33" borderId="45" xfId="0" applyFont="1" applyFill="1" applyBorder="1" applyAlignment="1">
      <alignment horizontal="center" vertical="center" textRotation="90"/>
    </xf>
    <xf numFmtId="0" fontId="1" fillId="33" borderId="25" xfId="0" applyFont="1" applyFill="1" applyBorder="1" applyAlignment="1">
      <alignment horizontal="center" vertical="center"/>
    </xf>
    <xf numFmtId="0" fontId="1" fillId="33" borderId="43" xfId="0" applyFont="1" applyFill="1" applyBorder="1" applyAlignment="1">
      <alignment horizontal="center" vertical="center"/>
    </xf>
    <xf numFmtId="0" fontId="1" fillId="33" borderId="16" xfId="0" applyFont="1" applyFill="1" applyBorder="1" applyAlignment="1">
      <alignment horizontal="center" vertical="center"/>
    </xf>
    <xf numFmtId="0" fontId="1" fillId="33" borderId="25" xfId="0" applyFont="1" applyFill="1" applyBorder="1" applyAlignment="1">
      <alignment vertical="center"/>
    </xf>
    <xf numFmtId="0" fontId="1" fillId="33" borderId="43" xfId="0" applyFont="1" applyFill="1" applyBorder="1" applyAlignment="1">
      <alignment vertical="center"/>
    </xf>
    <xf numFmtId="0" fontId="1" fillId="33" borderId="16" xfId="0" applyFont="1" applyFill="1" applyBorder="1" applyAlignment="1">
      <alignment vertical="center"/>
    </xf>
    <xf numFmtId="0" fontId="1" fillId="33" borderId="25" xfId="0" applyFont="1" applyFill="1" applyBorder="1" applyAlignment="1">
      <alignment horizontal="center" vertical="center" textRotation="90" wrapText="1"/>
    </xf>
    <xf numFmtId="0" fontId="1" fillId="33" borderId="43" xfId="0" applyFont="1" applyFill="1" applyBorder="1" applyAlignment="1">
      <alignment horizontal="center" vertical="center" textRotation="90" wrapText="1"/>
    </xf>
    <xf numFmtId="0" fontId="1" fillId="33" borderId="16" xfId="0" applyFont="1" applyFill="1" applyBorder="1" applyAlignment="1">
      <alignment horizontal="center" vertical="center" textRotation="90" wrapText="1"/>
    </xf>
    <xf numFmtId="0" fontId="1" fillId="33" borderId="26" xfId="0" applyFont="1" applyFill="1" applyBorder="1" applyAlignment="1">
      <alignment horizontal="center" vertical="center" textRotation="90"/>
    </xf>
    <xf numFmtId="0" fontId="1" fillId="33" borderId="44" xfId="0" applyFont="1" applyFill="1" applyBorder="1" applyAlignment="1">
      <alignment horizontal="center" vertical="center" textRotation="90"/>
    </xf>
    <xf numFmtId="0" fontId="1" fillId="33" borderId="20" xfId="0" applyFont="1" applyFill="1" applyBorder="1" applyAlignment="1">
      <alignment horizontal="center" vertical="center" textRotation="90"/>
    </xf>
    <xf numFmtId="0" fontId="1" fillId="33" borderId="25" xfId="0" applyFont="1" applyFill="1" applyBorder="1" applyAlignment="1">
      <alignment horizontal="center" vertical="center" textRotation="90"/>
    </xf>
    <xf numFmtId="0" fontId="1" fillId="33" borderId="43" xfId="0" applyFont="1" applyFill="1" applyBorder="1" applyAlignment="1">
      <alignment horizontal="center" vertical="center" textRotation="90"/>
    </xf>
    <xf numFmtId="0" fontId="1" fillId="0" borderId="0" xfId="0" applyFont="1" applyFill="1" applyBorder="1" applyAlignment="1">
      <alignment horizontal="center" vertical="center"/>
    </xf>
    <xf numFmtId="0" fontId="1" fillId="36" borderId="25" xfId="0" applyFont="1" applyFill="1" applyBorder="1" applyAlignment="1">
      <alignment horizontal="center" vertical="center" textRotation="90"/>
    </xf>
    <xf numFmtId="0" fontId="1" fillId="36" borderId="43" xfId="0" applyFont="1" applyFill="1" applyBorder="1" applyAlignment="1">
      <alignment horizontal="center" vertical="center" textRotation="90"/>
    </xf>
    <xf numFmtId="0" fontId="1" fillId="36" borderId="65" xfId="0" applyFont="1" applyFill="1" applyBorder="1" applyAlignment="1">
      <alignment horizontal="center" vertical="center" textRotation="90"/>
    </xf>
    <xf numFmtId="0" fontId="1" fillId="36" borderId="38" xfId="0" applyFont="1" applyFill="1" applyBorder="1" applyAlignment="1">
      <alignment horizontal="center" vertical="center" textRotation="90"/>
    </xf>
    <xf numFmtId="0" fontId="16" fillId="36" borderId="51" xfId="0" applyFont="1" applyFill="1" applyBorder="1" applyAlignment="1">
      <alignment horizontal="center" vertical="center" wrapText="1"/>
    </xf>
    <xf numFmtId="0" fontId="16" fillId="36" borderId="57" xfId="0" applyFont="1" applyFill="1" applyBorder="1" applyAlignment="1">
      <alignment horizontal="center" vertical="center" wrapText="1"/>
    </xf>
    <xf numFmtId="0" fontId="16" fillId="36" borderId="63" xfId="0" applyFont="1" applyFill="1" applyBorder="1" applyAlignment="1">
      <alignment horizontal="center" vertical="center" wrapText="1"/>
    </xf>
    <xf numFmtId="0" fontId="1" fillId="36" borderId="36" xfId="0" applyFont="1" applyFill="1" applyBorder="1" applyAlignment="1">
      <alignment horizontal="center" vertical="center" textRotation="90"/>
    </xf>
    <xf numFmtId="0" fontId="1" fillId="36" borderId="42" xfId="0" applyFont="1" applyFill="1" applyBorder="1" applyAlignment="1">
      <alignment horizontal="center" vertical="center" textRotation="90"/>
    </xf>
    <xf numFmtId="0" fontId="1" fillId="36" borderId="65" xfId="0" applyFont="1" applyFill="1" applyBorder="1" applyAlignment="1">
      <alignment horizontal="center" vertical="center"/>
    </xf>
    <xf numFmtId="0" fontId="1" fillId="36" borderId="38" xfId="0" applyFont="1" applyFill="1" applyBorder="1" applyAlignment="1">
      <alignment horizontal="center" vertical="center"/>
    </xf>
    <xf numFmtId="0" fontId="1" fillId="36" borderId="26" xfId="0" applyFont="1" applyFill="1" applyBorder="1" applyAlignment="1">
      <alignment horizontal="center" vertical="center"/>
    </xf>
    <xf numFmtId="0" fontId="1" fillId="36" borderId="44" xfId="0" applyFont="1" applyFill="1" applyBorder="1" applyAlignment="1">
      <alignment horizontal="center" vertical="center"/>
    </xf>
    <xf numFmtId="0" fontId="1" fillId="0" borderId="0" xfId="0" applyFont="1" applyFill="1" applyBorder="1" applyAlignment="1">
      <alignment horizontal="center" vertical="center" textRotation="90"/>
    </xf>
    <xf numFmtId="0" fontId="16" fillId="36" borderId="18" xfId="0" applyFont="1" applyFill="1" applyBorder="1" applyAlignment="1">
      <alignment horizontal="center" vertical="center"/>
    </xf>
    <xf numFmtId="0" fontId="16" fillId="36" borderId="67" xfId="0" applyFont="1" applyFill="1" applyBorder="1" applyAlignment="1">
      <alignment horizontal="center" vertical="center"/>
    </xf>
    <xf numFmtId="0" fontId="1" fillId="36" borderId="41" xfId="0" applyFont="1" applyFill="1" applyBorder="1" applyAlignment="1">
      <alignment horizontal="center" vertical="center"/>
    </xf>
    <xf numFmtId="0" fontId="1" fillId="36" borderId="25" xfId="0" applyFont="1" applyFill="1" applyBorder="1" applyAlignment="1">
      <alignment horizontal="center" vertical="center"/>
    </xf>
    <xf numFmtId="0" fontId="1" fillId="36" borderId="43" xfId="0" applyFont="1" applyFill="1" applyBorder="1" applyAlignment="1">
      <alignment horizontal="center" vertical="center"/>
    </xf>
    <xf numFmtId="0" fontId="1" fillId="36" borderId="16" xfId="0" applyFont="1" applyFill="1" applyBorder="1" applyAlignment="1">
      <alignment horizontal="center" vertical="center"/>
    </xf>
    <xf numFmtId="0" fontId="1" fillId="36" borderId="16" xfId="0" applyFont="1" applyFill="1" applyBorder="1" applyAlignment="1">
      <alignment horizontal="center" vertical="center" textRotation="90"/>
    </xf>
    <xf numFmtId="0" fontId="1" fillId="36" borderId="41" xfId="0" applyFont="1" applyFill="1" applyBorder="1" applyAlignment="1">
      <alignment horizontal="center" vertical="center" textRotation="90"/>
    </xf>
    <xf numFmtId="0" fontId="16" fillId="33" borderId="18" xfId="0" applyFont="1" applyFill="1" applyBorder="1" applyAlignment="1">
      <alignment horizontal="center" vertical="center"/>
    </xf>
    <xf numFmtId="0" fontId="16" fillId="33" borderId="67" xfId="0" applyFont="1" applyFill="1" applyBorder="1" applyAlignment="1">
      <alignment horizontal="center" vertical="center"/>
    </xf>
    <xf numFmtId="0" fontId="1" fillId="33" borderId="65" xfId="0" applyFont="1" applyFill="1" applyBorder="1" applyAlignment="1">
      <alignment horizontal="center" vertical="center"/>
    </xf>
    <xf numFmtId="0" fontId="1" fillId="33" borderId="38" xfId="0" applyFont="1" applyFill="1" applyBorder="1" applyAlignment="1">
      <alignment horizontal="center" vertical="center"/>
    </xf>
    <xf numFmtId="0" fontId="1" fillId="33" borderId="41" xfId="0" applyFont="1" applyFill="1" applyBorder="1" applyAlignment="1">
      <alignment horizontal="center" vertical="center"/>
    </xf>
    <xf numFmtId="0" fontId="1" fillId="33" borderId="16" xfId="0" applyFont="1" applyFill="1" applyBorder="1" applyAlignment="1">
      <alignment horizontal="center" vertical="center" textRotation="90"/>
    </xf>
    <xf numFmtId="0" fontId="1" fillId="33" borderId="65" xfId="0" applyFont="1" applyFill="1" applyBorder="1" applyAlignment="1">
      <alignment horizontal="center" vertical="center" textRotation="90"/>
    </xf>
    <xf numFmtId="0" fontId="1" fillId="33" borderId="38" xfId="0" applyFont="1" applyFill="1" applyBorder="1" applyAlignment="1">
      <alignment horizontal="center" vertical="center" textRotation="90"/>
    </xf>
    <xf numFmtId="0" fontId="1" fillId="33" borderId="41" xfId="0" applyFont="1" applyFill="1" applyBorder="1" applyAlignment="1">
      <alignment horizontal="center" vertical="center" textRotation="90"/>
    </xf>
    <xf numFmtId="0" fontId="23" fillId="33" borderId="68" xfId="0" applyFont="1" applyFill="1" applyBorder="1" applyAlignment="1">
      <alignment horizontal="center" vertical="center"/>
    </xf>
    <xf numFmtId="0" fontId="23" fillId="33" borderId="69" xfId="0" applyFont="1" applyFill="1" applyBorder="1" applyAlignment="1">
      <alignment horizontal="center" vertical="center"/>
    </xf>
    <xf numFmtId="0" fontId="2" fillId="33" borderId="68" xfId="0" applyFont="1" applyFill="1" applyBorder="1" applyAlignment="1">
      <alignment horizontal="center" vertical="center"/>
    </xf>
    <xf numFmtId="0" fontId="2" fillId="33" borderId="69" xfId="0" applyFont="1" applyFill="1" applyBorder="1" applyAlignment="1">
      <alignment horizontal="center" vertical="center"/>
    </xf>
    <xf numFmtId="0" fontId="2" fillId="33" borderId="70" xfId="0" applyFont="1" applyFill="1" applyBorder="1" applyAlignment="1">
      <alignment horizontal="center" vertical="center"/>
    </xf>
    <xf numFmtId="0" fontId="67" fillId="36" borderId="71" xfId="0" applyFont="1" applyFill="1" applyBorder="1" applyAlignment="1">
      <alignment horizontal="center" vertical="center"/>
    </xf>
    <xf numFmtId="0" fontId="67" fillId="36" borderId="45" xfId="0" applyFont="1" applyFill="1" applyBorder="1" applyAlignment="1">
      <alignment horizontal="center" vertical="center"/>
    </xf>
    <xf numFmtId="0" fontId="1" fillId="33" borderId="26" xfId="0" applyFont="1" applyFill="1" applyBorder="1" applyAlignment="1">
      <alignment horizontal="center" vertical="center" textRotation="90" wrapText="1"/>
    </xf>
    <xf numFmtId="0" fontId="1" fillId="33" borderId="44" xfId="0" applyFont="1" applyFill="1" applyBorder="1" applyAlignment="1">
      <alignment horizontal="center" vertical="center" textRotation="90" wrapText="1"/>
    </xf>
    <xf numFmtId="0" fontId="15" fillId="36" borderId="72" xfId="0" applyFont="1" applyFill="1" applyBorder="1" applyAlignment="1">
      <alignment horizontal="center" vertical="center"/>
    </xf>
    <xf numFmtId="0" fontId="15" fillId="36" borderId="73" xfId="0" applyFont="1" applyFill="1" applyBorder="1" applyAlignment="1">
      <alignment horizontal="center" vertical="center"/>
    </xf>
    <xf numFmtId="0" fontId="15" fillId="36" borderId="74" xfId="0" applyFont="1" applyFill="1" applyBorder="1" applyAlignment="1">
      <alignment horizontal="center" vertical="center"/>
    </xf>
    <xf numFmtId="0" fontId="1" fillId="33" borderId="71" xfId="0" applyFont="1" applyFill="1" applyBorder="1" applyAlignment="1">
      <alignment horizontal="center" vertical="center" textRotation="90"/>
    </xf>
    <xf numFmtId="0" fontId="1" fillId="33" borderId="56" xfId="0" applyFont="1" applyFill="1" applyBorder="1" applyAlignment="1">
      <alignment horizontal="center" vertical="center"/>
    </xf>
    <xf numFmtId="0" fontId="1" fillId="33" borderId="56" xfId="0" applyFont="1" applyFill="1" applyBorder="1" applyAlignment="1">
      <alignment vertical="center"/>
    </xf>
    <xf numFmtId="0" fontId="1" fillId="33" borderId="56" xfId="0" applyFont="1" applyFill="1" applyBorder="1" applyAlignment="1">
      <alignment horizontal="center" vertical="center" textRotation="90"/>
    </xf>
    <xf numFmtId="0" fontId="1" fillId="33" borderId="75" xfId="0" applyFont="1" applyFill="1" applyBorder="1" applyAlignment="1">
      <alignment horizontal="center" vertical="center" textRotation="90"/>
    </xf>
    <xf numFmtId="0" fontId="1" fillId="33" borderId="56" xfId="0" applyFont="1" applyFill="1" applyBorder="1" applyAlignment="1">
      <alignment horizontal="center" vertical="center" textRotation="90" wrapText="1"/>
    </xf>
    <xf numFmtId="0" fontId="67" fillId="36" borderId="22" xfId="0" applyFont="1" applyFill="1" applyBorder="1" applyAlignment="1">
      <alignment horizontal="center" vertical="center"/>
    </xf>
    <xf numFmtId="0" fontId="67" fillId="36" borderId="12" xfId="0" applyFont="1" applyFill="1" applyBorder="1" applyAlignment="1">
      <alignment horizontal="center" vertical="center"/>
    </xf>
    <xf numFmtId="0" fontId="67" fillId="36" borderId="13" xfId="0" applyFont="1" applyFill="1" applyBorder="1" applyAlignment="1">
      <alignment horizontal="center" vertical="center"/>
    </xf>
    <xf numFmtId="0" fontId="16" fillId="36" borderId="76" xfId="0" applyFont="1" applyFill="1" applyBorder="1" applyAlignment="1">
      <alignment horizontal="center" vertical="center" wrapText="1"/>
    </xf>
    <xf numFmtId="0" fontId="16" fillId="36" borderId="77" xfId="0" applyFont="1" applyFill="1" applyBorder="1" applyAlignment="1">
      <alignment horizontal="center" vertical="center" wrapText="1"/>
    </xf>
    <xf numFmtId="0" fontId="16" fillId="36" borderId="78" xfId="0" applyFont="1" applyFill="1" applyBorder="1" applyAlignment="1">
      <alignment horizontal="center" vertical="center" wrapText="1"/>
    </xf>
    <xf numFmtId="0" fontId="1" fillId="36" borderId="52" xfId="0" applyFont="1" applyFill="1" applyBorder="1" applyAlignment="1">
      <alignment horizontal="center" vertical="center" textRotation="90"/>
    </xf>
    <xf numFmtId="0" fontId="1" fillId="36" borderId="10" xfId="0" applyFont="1" applyFill="1" applyBorder="1" applyAlignment="1">
      <alignment horizontal="center" vertical="center" textRotation="90"/>
    </xf>
    <xf numFmtId="0" fontId="1" fillId="36" borderId="59" xfId="0" applyFont="1" applyFill="1" applyBorder="1" applyAlignment="1">
      <alignment horizontal="center" vertical="center" textRotation="90"/>
    </xf>
    <xf numFmtId="0" fontId="1" fillId="36" borderId="67" xfId="0" applyFont="1" applyFill="1" applyBorder="1" applyAlignment="1">
      <alignment horizontal="center" vertical="center"/>
    </xf>
    <xf numFmtId="0" fontId="1" fillId="36" borderId="58" xfId="0" applyFont="1" applyFill="1" applyBorder="1" applyAlignment="1">
      <alignment horizontal="center" vertical="center"/>
    </xf>
    <xf numFmtId="0" fontId="1" fillId="36" borderId="79" xfId="0" applyFont="1" applyFill="1" applyBorder="1" applyAlignment="1">
      <alignment horizontal="center" vertical="center"/>
    </xf>
    <xf numFmtId="0" fontId="1" fillId="36" borderId="52" xfId="0" applyFont="1" applyFill="1" applyBorder="1" applyAlignment="1">
      <alignment horizontal="center" vertical="center"/>
    </xf>
    <xf numFmtId="0" fontId="1" fillId="36" borderId="10" xfId="0" applyFont="1" applyFill="1" applyBorder="1" applyAlignment="1">
      <alignment horizontal="center" vertical="center"/>
    </xf>
    <xf numFmtId="0" fontId="1" fillId="36" borderId="59" xfId="0" applyFont="1" applyFill="1" applyBorder="1" applyAlignment="1">
      <alignment horizontal="center" vertical="center"/>
    </xf>
    <xf numFmtId="0" fontId="1" fillId="33" borderId="75" xfId="0" applyFont="1" applyFill="1" applyBorder="1" applyAlignment="1">
      <alignment horizontal="center" vertical="center" textRotation="90" wrapText="1"/>
    </xf>
    <xf numFmtId="0" fontId="1" fillId="33" borderId="20" xfId="0" applyFont="1" applyFill="1" applyBorder="1" applyAlignment="1">
      <alignment horizontal="center" vertical="center" textRotation="90" wrapText="1"/>
    </xf>
    <xf numFmtId="0" fontId="23" fillId="33" borderId="62" xfId="0" applyFont="1" applyFill="1" applyBorder="1" applyAlignment="1">
      <alignment horizontal="center" vertical="center"/>
    </xf>
    <xf numFmtId="0" fontId="23" fillId="33" borderId="80" xfId="0" applyFont="1" applyFill="1" applyBorder="1" applyAlignment="1">
      <alignment horizontal="center" vertical="center"/>
    </xf>
    <xf numFmtId="0" fontId="23" fillId="33" borderId="66" xfId="0" applyFont="1" applyFill="1" applyBorder="1" applyAlignment="1">
      <alignment horizontal="center" vertical="center"/>
    </xf>
    <xf numFmtId="0" fontId="2" fillId="33" borderId="62" xfId="0" applyFont="1" applyFill="1" applyBorder="1" applyAlignment="1">
      <alignment horizontal="center" vertical="center"/>
    </xf>
    <xf numFmtId="0" fontId="2" fillId="33" borderId="80" xfId="0" applyFont="1" applyFill="1" applyBorder="1" applyAlignment="1">
      <alignment horizontal="center" vertical="center"/>
    </xf>
    <xf numFmtId="0" fontId="2" fillId="33" borderId="66" xfId="0" applyFont="1" applyFill="1" applyBorder="1" applyAlignment="1">
      <alignment horizontal="center" vertical="center"/>
    </xf>
    <xf numFmtId="0" fontId="2" fillId="33" borderId="81" xfId="0" applyFont="1" applyFill="1" applyBorder="1" applyAlignment="1">
      <alignment horizontal="center" vertical="center"/>
    </xf>
    <xf numFmtId="0" fontId="1" fillId="33" borderId="36" xfId="0" applyFont="1" applyFill="1" applyBorder="1" applyAlignment="1">
      <alignment horizontal="center" vertical="center" textRotation="90" wrapText="1"/>
    </xf>
    <xf numFmtId="0" fontId="1" fillId="33" borderId="42" xfId="0" applyFont="1" applyFill="1" applyBorder="1" applyAlignment="1">
      <alignment horizontal="center" vertical="center" textRotation="90" wrapText="1"/>
    </xf>
    <xf numFmtId="0" fontId="1" fillId="33" borderId="45" xfId="0" applyFont="1" applyFill="1" applyBorder="1" applyAlignment="1">
      <alignment horizontal="center" vertical="center" textRotation="90" wrapText="1"/>
    </xf>
    <xf numFmtId="0" fontId="15" fillId="33" borderId="11" xfId="0" applyFont="1" applyFill="1" applyBorder="1" applyAlignment="1">
      <alignment horizontal="center" vertical="center"/>
    </xf>
    <xf numFmtId="0" fontId="1" fillId="33" borderId="23" xfId="0" applyFont="1" applyFill="1" applyBorder="1" applyAlignment="1">
      <alignment horizontal="center" vertical="center" textRotation="90"/>
    </xf>
    <xf numFmtId="0" fontId="1" fillId="33" borderId="11" xfId="0" applyFont="1" applyFill="1" applyBorder="1" applyAlignment="1">
      <alignment horizontal="center" vertical="center" textRotation="90"/>
    </xf>
    <xf numFmtId="0" fontId="1" fillId="33" borderId="43" xfId="0" applyFont="1" applyFill="1" applyBorder="1" applyAlignment="1">
      <alignment horizontal="left" vertical="center"/>
    </xf>
    <xf numFmtId="0" fontId="1" fillId="33" borderId="16" xfId="0" applyFont="1" applyFill="1" applyBorder="1" applyAlignment="1">
      <alignment horizontal="left" vertical="center"/>
    </xf>
    <xf numFmtId="0" fontId="9" fillId="38" borderId="11" xfId="0" applyFont="1" applyFill="1" applyBorder="1" applyAlignment="1">
      <alignment horizontal="center" vertical="center"/>
    </xf>
    <xf numFmtId="0" fontId="10" fillId="0" borderId="68" xfId="0" applyFont="1" applyBorder="1" applyAlignment="1">
      <alignment horizontal="center" wrapText="1"/>
    </xf>
    <xf numFmtId="0" fontId="10" fillId="0" borderId="69" xfId="0" applyFont="1" applyBorder="1" applyAlignment="1">
      <alignment horizontal="center" wrapText="1"/>
    </xf>
    <xf numFmtId="0" fontId="10" fillId="0" borderId="82" xfId="0" applyFont="1" applyBorder="1" applyAlignment="1">
      <alignment horizontal="center" wrapText="1"/>
    </xf>
    <xf numFmtId="0" fontId="10" fillId="0" borderId="83" xfId="0" applyFont="1" applyBorder="1" applyAlignment="1">
      <alignment horizontal="center" wrapText="1"/>
    </xf>
    <xf numFmtId="0" fontId="15" fillId="36" borderId="18" xfId="0" applyFont="1" applyFill="1" applyBorder="1" applyAlignment="1">
      <alignment horizontal="center" vertical="center"/>
    </xf>
    <xf numFmtId="0" fontId="15" fillId="36" borderId="67" xfId="0" applyFont="1" applyFill="1" applyBorder="1" applyAlignment="1">
      <alignment horizontal="center" vertical="center"/>
    </xf>
    <xf numFmtId="0" fontId="10" fillId="37" borderId="72" xfId="0" applyFont="1" applyFill="1" applyBorder="1" applyAlignment="1">
      <alignment horizontal="center" vertical="center"/>
    </xf>
    <xf numFmtId="0" fontId="10" fillId="37" borderId="73" xfId="0" applyFont="1" applyFill="1" applyBorder="1" applyAlignment="1">
      <alignment horizontal="center" vertical="center"/>
    </xf>
    <xf numFmtId="0" fontId="10" fillId="37" borderId="74" xfId="0" applyFont="1" applyFill="1" applyBorder="1" applyAlignment="1">
      <alignment horizontal="center" vertical="center"/>
    </xf>
    <xf numFmtId="0" fontId="17" fillId="36" borderId="36" xfId="0" applyFont="1" applyFill="1" applyBorder="1" applyAlignment="1">
      <alignment horizontal="center" vertical="center"/>
    </xf>
    <xf numFmtId="0" fontId="18" fillId="0" borderId="42" xfId="0" applyFont="1" applyBorder="1" applyAlignment="1">
      <alignment/>
    </xf>
    <xf numFmtId="0" fontId="18" fillId="0" borderId="34" xfId="0" applyFont="1" applyBorder="1" applyAlignment="1">
      <alignment/>
    </xf>
    <xf numFmtId="0" fontId="17" fillId="33" borderId="36" xfId="0" applyFont="1" applyFill="1" applyBorder="1" applyAlignment="1">
      <alignment horizontal="center" vertical="center"/>
    </xf>
    <xf numFmtId="0" fontId="17" fillId="33" borderId="42" xfId="0" applyFont="1" applyFill="1" applyBorder="1" applyAlignment="1">
      <alignment horizontal="center" vertical="center"/>
    </xf>
    <xf numFmtId="0" fontId="17" fillId="33" borderId="34" xfId="0" applyFont="1" applyFill="1" applyBorder="1" applyAlignment="1">
      <alignment horizontal="center" vertical="center"/>
    </xf>
    <xf numFmtId="0" fontId="16" fillId="33" borderId="76" xfId="0" applyFont="1" applyFill="1" applyBorder="1" applyAlignment="1">
      <alignment horizontal="center" vertical="center"/>
    </xf>
    <xf numFmtId="0" fontId="16" fillId="33" borderId="77" xfId="0" applyFont="1" applyFill="1" applyBorder="1" applyAlignment="1">
      <alignment horizontal="center" vertical="center"/>
    </xf>
    <xf numFmtId="0" fontId="16" fillId="33" borderId="78" xfId="0" applyFont="1" applyFill="1" applyBorder="1" applyAlignment="1">
      <alignment horizontal="center" vertical="center"/>
    </xf>
    <xf numFmtId="0" fontId="32" fillId="33" borderId="62" xfId="0" applyFont="1" applyFill="1" applyBorder="1" applyAlignment="1">
      <alignment horizontal="center" vertical="center" textRotation="90"/>
    </xf>
    <xf numFmtId="0" fontId="32" fillId="33" borderId="81" xfId="0" applyFont="1" applyFill="1" applyBorder="1" applyAlignment="1">
      <alignment horizontal="center" vertical="center" textRotation="90"/>
    </xf>
    <xf numFmtId="0" fontId="23" fillId="33" borderId="70" xfId="0" applyFont="1" applyFill="1" applyBorder="1" applyAlignment="1">
      <alignment horizontal="center" vertical="center"/>
    </xf>
    <xf numFmtId="0" fontId="23" fillId="33" borderId="52" xfId="0" applyFont="1" applyFill="1" applyBorder="1" applyAlignment="1">
      <alignment horizontal="center" vertical="center"/>
    </xf>
    <xf numFmtId="0" fontId="23" fillId="33" borderId="10" xfId="0" applyFont="1" applyFill="1" applyBorder="1" applyAlignment="1">
      <alignment horizontal="center" vertical="center"/>
    </xf>
    <xf numFmtId="0" fontId="23" fillId="33" borderId="59" xfId="0" applyFont="1" applyFill="1" applyBorder="1" applyAlignment="1">
      <alignment horizontal="center" vertical="center"/>
    </xf>
    <xf numFmtId="0" fontId="0" fillId="36" borderId="68" xfId="0" applyFill="1" applyBorder="1" applyAlignment="1">
      <alignment horizontal="center"/>
    </xf>
    <xf numFmtId="0" fontId="0" fillId="36" borderId="70" xfId="0" applyFill="1" applyBorder="1" applyAlignment="1">
      <alignment horizontal="center"/>
    </xf>
    <xf numFmtId="0" fontId="0" fillId="36" borderId="69" xfId="0" applyFill="1" applyBorder="1" applyAlignment="1">
      <alignment horizontal="center"/>
    </xf>
    <xf numFmtId="0" fontId="1" fillId="33" borderId="25" xfId="0" applyFont="1" applyFill="1" applyBorder="1" applyAlignment="1">
      <alignment horizontal="left" vertical="center"/>
    </xf>
    <xf numFmtId="0" fontId="2" fillId="33" borderId="84" xfId="0" applyFont="1" applyFill="1" applyBorder="1" applyAlignment="1">
      <alignment horizontal="center" vertical="center"/>
    </xf>
    <xf numFmtId="0" fontId="2" fillId="33" borderId="42" xfId="0" applyFont="1" applyFill="1" applyBorder="1" applyAlignment="1">
      <alignment horizontal="center" vertical="center"/>
    </xf>
    <xf numFmtId="0" fontId="2" fillId="33" borderId="85"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71" xfId="0" applyFont="1" applyFill="1" applyBorder="1" applyAlignment="1">
      <alignment horizontal="center" vertical="center"/>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 2"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dxfs count="287">
    <dxf>
      <font>
        <b/>
        <i val="0"/>
        <color auto="1"/>
      </font>
    </dxf>
    <dxf>
      <font>
        <b/>
        <i val="0"/>
        <color rgb="FFFF0000"/>
      </font>
    </dxf>
    <dxf>
      <font>
        <b/>
        <i val="0"/>
        <color rgb="FF00B0F0"/>
      </font>
    </dxf>
    <dxf>
      <font>
        <b/>
        <i val="0"/>
        <color rgb="FF0070C0"/>
      </font>
    </dxf>
    <dxf>
      <font>
        <b/>
        <i val="0"/>
        <color indexed="12"/>
      </font>
    </dxf>
    <dxf>
      <font>
        <b/>
        <i val="0"/>
        <color indexed="10"/>
      </font>
    </dxf>
    <dxf>
      <font>
        <b/>
        <i val="0"/>
      </font>
    </dxf>
    <dxf>
      <font>
        <b/>
        <i val="0"/>
        <color indexed="12"/>
      </font>
    </dxf>
    <dxf>
      <font>
        <b/>
        <i val="0"/>
        <color indexed="10"/>
      </font>
    </dxf>
    <dxf>
      <font>
        <b/>
        <i val="0"/>
      </font>
    </dxf>
    <dxf>
      <font>
        <color rgb="FF9C0006"/>
      </font>
      <fill>
        <patternFill>
          <bgColor rgb="FFFFC7CE"/>
        </patternFill>
      </fill>
    </dxf>
    <dxf>
      <font>
        <b/>
        <i val="0"/>
        <color indexed="12"/>
      </font>
    </dxf>
    <dxf>
      <font>
        <b/>
        <i val="0"/>
        <color indexed="10"/>
      </font>
    </dxf>
    <dxf>
      <font>
        <b/>
        <i val="0"/>
      </font>
    </dxf>
    <dxf>
      <font>
        <color rgb="FF9C0006"/>
      </font>
      <fill>
        <patternFill>
          <bgColor rgb="FFFFC7CE"/>
        </patternFill>
      </fill>
    </dxf>
    <dxf>
      <font>
        <b/>
        <i val="0"/>
        <color indexed="12"/>
      </font>
    </dxf>
    <dxf>
      <font>
        <b/>
        <i val="0"/>
        <color indexed="10"/>
      </font>
    </dxf>
    <dxf>
      <font>
        <b/>
        <i val="0"/>
      </font>
    </dxf>
    <dxf>
      <font>
        <color rgb="FF9C0006"/>
      </font>
      <fill>
        <patternFill>
          <bgColor rgb="FFFFC7CE"/>
        </patternFill>
      </fill>
    </dxf>
    <dxf>
      <font>
        <b/>
        <i val="0"/>
        <color indexed="12"/>
      </font>
    </dxf>
    <dxf>
      <font>
        <b/>
        <i val="0"/>
        <color indexed="10"/>
      </font>
    </dxf>
    <dxf>
      <font>
        <b/>
        <i val="0"/>
      </font>
    </dxf>
    <dxf>
      <font>
        <color rgb="FF9C0006"/>
      </font>
      <fill>
        <patternFill>
          <bgColor rgb="FFFFC7CE"/>
        </patternFill>
      </fill>
    </dxf>
    <dxf>
      <font>
        <b/>
        <i val="0"/>
        <color indexed="12"/>
      </font>
    </dxf>
    <dxf>
      <font>
        <b/>
        <i val="0"/>
        <color indexed="10"/>
      </font>
    </dxf>
    <dxf>
      <font>
        <b/>
        <i val="0"/>
      </font>
    </dxf>
    <dxf>
      <font>
        <color rgb="FF9C0006"/>
      </font>
      <fill>
        <patternFill>
          <bgColor rgb="FFFFC7CE"/>
        </patternFill>
      </fill>
    </dxf>
    <dxf>
      <font>
        <b/>
        <i val="0"/>
        <color indexed="12"/>
      </font>
    </dxf>
    <dxf>
      <font>
        <b/>
        <i val="0"/>
        <color indexed="10"/>
      </font>
    </dxf>
    <dxf>
      <font>
        <b/>
        <i val="0"/>
      </font>
    </dxf>
    <dxf>
      <font>
        <color rgb="FF9C0006"/>
      </font>
      <fill>
        <patternFill>
          <bgColor rgb="FFFFC7CE"/>
        </patternFill>
      </fill>
    </dxf>
    <dxf>
      <font>
        <b/>
        <i val="0"/>
        <color indexed="12"/>
      </font>
    </dxf>
    <dxf>
      <font>
        <b/>
        <i val="0"/>
        <color indexed="10"/>
      </font>
    </dxf>
    <dxf>
      <font>
        <b/>
        <i val="0"/>
      </font>
    </dxf>
    <dxf>
      <font>
        <color rgb="FF9C0006"/>
      </font>
      <fill>
        <patternFill>
          <bgColor rgb="FFFFC7CE"/>
        </patternFill>
      </fill>
    </dxf>
    <dxf>
      <font>
        <b/>
        <i val="0"/>
        <color indexed="12"/>
      </font>
    </dxf>
    <dxf>
      <font>
        <b/>
        <i val="0"/>
        <color indexed="10"/>
      </font>
    </dxf>
    <dxf>
      <font>
        <b/>
        <i val="0"/>
      </font>
    </dxf>
    <dxf>
      <font>
        <color rgb="FF9C0006"/>
      </font>
      <fill>
        <patternFill>
          <bgColor rgb="FFFFC7CE"/>
        </patternFill>
      </fill>
    </dxf>
    <dxf>
      <font>
        <b/>
        <i val="0"/>
        <color indexed="12"/>
      </font>
    </dxf>
    <dxf>
      <font>
        <b/>
        <i val="0"/>
        <color indexed="10"/>
      </font>
    </dxf>
    <dxf>
      <font>
        <b/>
        <i val="0"/>
      </font>
    </dxf>
    <dxf>
      <font>
        <color rgb="FF9C0006"/>
      </font>
      <fill>
        <patternFill>
          <bgColor rgb="FFFFC7CE"/>
        </patternFill>
      </fill>
    </dxf>
    <dxf>
      <font>
        <b/>
        <i val="0"/>
        <color indexed="12"/>
      </font>
    </dxf>
    <dxf>
      <font>
        <b/>
        <i val="0"/>
        <color indexed="10"/>
      </font>
    </dxf>
    <dxf>
      <font>
        <b/>
        <i val="0"/>
      </font>
    </dxf>
    <dxf>
      <font>
        <color rgb="FF9C0006"/>
      </font>
      <fill>
        <patternFill>
          <bgColor rgb="FFFFC7CE"/>
        </patternFill>
      </fill>
    </dxf>
    <dxf>
      <font>
        <b/>
        <i val="0"/>
        <color indexed="12"/>
      </font>
    </dxf>
    <dxf>
      <font>
        <b/>
        <i val="0"/>
        <color indexed="10"/>
      </font>
    </dxf>
    <dxf>
      <font>
        <b/>
        <i val="0"/>
      </font>
    </dxf>
    <dxf>
      <font>
        <color rgb="FF9C0006"/>
      </font>
      <fill>
        <patternFill>
          <bgColor rgb="FFFFC7CE"/>
        </patternFill>
      </fill>
    </dxf>
    <dxf>
      <font>
        <b/>
        <i val="0"/>
        <color indexed="12"/>
      </font>
    </dxf>
    <dxf>
      <font>
        <b/>
        <i val="0"/>
        <color indexed="10"/>
      </font>
    </dxf>
    <dxf>
      <font>
        <b/>
        <i val="0"/>
      </font>
    </dxf>
    <dxf>
      <font>
        <color rgb="FF9C0006"/>
      </font>
      <fill>
        <patternFill>
          <bgColor rgb="FFFFC7CE"/>
        </patternFill>
      </fill>
    </dxf>
    <dxf>
      <font>
        <b/>
        <i val="0"/>
        <color indexed="12"/>
      </font>
    </dxf>
    <dxf>
      <font>
        <b/>
        <i val="0"/>
        <color indexed="10"/>
      </font>
    </dxf>
    <dxf>
      <font>
        <b/>
        <i val="0"/>
      </font>
    </dxf>
    <dxf>
      <font>
        <color rgb="FF9C0006"/>
      </font>
      <fill>
        <patternFill>
          <bgColor rgb="FFFFC7CE"/>
        </patternFill>
      </fill>
    </dxf>
    <dxf>
      <font>
        <b/>
        <i val="0"/>
        <color indexed="12"/>
      </font>
    </dxf>
    <dxf>
      <font>
        <b/>
        <i val="0"/>
        <color indexed="10"/>
      </font>
    </dxf>
    <dxf>
      <font>
        <b/>
        <i val="0"/>
      </font>
    </dxf>
    <dxf>
      <font>
        <color rgb="FF9C0006"/>
      </font>
      <fill>
        <patternFill>
          <bgColor rgb="FFFFC7CE"/>
        </patternFill>
      </fill>
    </dxf>
    <dxf>
      <font>
        <b/>
        <i val="0"/>
        <color indexed="12"/>
      </font>
    </dxf>
    <dxf>
      <font>
        <b/>
        <i val="0"/>
        <color indexed="10"/>
      </font>
    </dxf>
    <dxf>
      <font>
        <b/>
        <i val="0"/>
      </font>
    </dxf>
    <dxf>
      <font>
        <color rgb="FF9C0006"/>
      </font>
      <fill>
        <patternFill>
          <bgColor rgb="FFFFC7CE"/>
        </patternFill>
      </fill>
    </dxf>
    <dxf>
      <font>
        <b/>
        <i val="0"/>
        <color indexed="12"/>
      </font>
    </dxf>
    <dxf>
      <font>
        <b/>
        <i val="0"/>
        <color indexed="10"/>
      </font>
    </dxf>
    <dxf>
      <font>
        <b/>
        <i val="0"/>
      </font>
    </dxf>
    <dxf>
      <font>
        <color rgb="FF9C0006"/>
      </font>
      <fill>
        <patternFill>
          <bgColor rgb="FFFFC7CE"/>
        </patternFill>
      </fill>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color rgb="FF9C0006"/>
      </font>
      <fill>
        <patternFill>
          <bgColor rgb="FFFFC7CE"/>
        </patternFill>
      </fill>
    </dxf>
    <dxf>
      <font>
        <b/>
        <i val="0"/>
        <color auto="1"/>
      </font>
    </dxf>
    <dxf>
      <font>
        <b/>
        <i val="0"/>
        <color rgb="FFFF0000"/>
      </font>
    </dxf>
    <dxf>
      <font>
        <b/>
        <i val="0"/>
        <color rgb="FF00B0F0"/>
      </font>
    </dxf>
    <dxf>
      <font>
        <b/>
        <i val="0"/>
        <color rgb="FF0070C0"/>
      </font>
    </dxf>
    <dxf>
      <font>
        <b/>
        <i val="0"/>
        <color indexed="12"/>
      </font>
    </dxf>
    <dxf>
      <font>
        <b/>
        <i val="0"/>
        <color indexed="10"/>
      </font>
    </dxf>
    <dxf>
      <font>
        <b/>
        <i val="0"/>
      </font>
    </dxf>
    <dxf>
      <font>
        <color rgb="FF9C0006"/>
      </font>
      <fill>
        <patternFill>
          <bgColor rgb="FFFFC7CE"/>
        </patternFill>
      </fill>
    </dxf>
    <dxf>
      <font>
        <b/>
        <i val="0"/>
        <color auto="1"/>
      </font>
    </dxf>
    <dxf>
      <font>
        <b/>
        <i val="0"/>
        <color rgb="FFFF0000"/>
      </font>
    </dxf>
    <dxf>
      <font>
        <b/>
        <i val="0"/>
        <color rgb="FF00B0F0"/>
      </font>
    </dxf>
    <dxf>
      <font>
        <b/>
        <i val="0"/>
        <color rgb="FF0070C0"/>
      </font>
    </dxf>
    <dxf>
      <font>
        <b/>
        <i val="0"/>
        <color indexed="12"/>
      </font>
    </dxf>
    <dxf>
      <font>
        <b/>
        <i val="0"/>
        <color indexed="10"/>
      </font>
    </dxf>
    <dxf>
      <font>
        <b/>
        <i val="0"/>
      </font>
    </dxf>
    <dxf>
      <font>
        <b/>
        <i val="0"/>
        <color indexed="12"/>
      </font>
    </dxf>
    <dxf>
      <font>
        <b/>
        <i val="0"/>
        <color indexed="10"/>
      </font>
    </dxf>
    <dxf>
      <font>
        <b/>
        <i val="0"/>
      </font>
    </dxf>
    <dxf>
      <font>
        <color rgb="FF9C0006"/>
      </font>
      <fill>
        <patternFill>
          <bgColor rgb="FFFFC7CE"/>
        </patternFill>
      </fill>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auto="1"/>
      </font>
    </dxf>
    <dxf>
      <font>
        <b/>
        <i val="0"/>
        <color rgb="FFFF0000"/>
      </font>
    </dxf>
    <dxf>
      <font>
        <b/>
        <i val="0"/>
        <color rgb="FF00B0F0"/>
      </font>
    </dxf>
    <dxf>
      <font>
        <b/>
        <i val="0"/>
        <color rgb="FF0070C0"/>
      </font>
    </dxf>
    <dxf>
      <font>
        <b/>
        <i val="0"/>
        <color indexed="12"/>
      </font>
    </dxf>
    <dxf>
      <font>
        <b/>
        <i val="0"/>
        <color indexed="10"/>
      </font>
    </dxf>
    <dxf>
      <font>
        <b/>
        <i val="0"/>
      </font>
    </dxf>
    <dxf>
      <font>
        <color rgb="FF9C0006"/>
      </font>
      <fill>
        <patternFill>
          <bgColor rgb="FFFFC7CE"/>
        </patternFill>
      </fill>
    </dxf>
    <dxf>
      <font>
        <b/>
        <i val="0"/>
        <color indexed="12"/>
      </font>
    </dxf>
    <dxf>
      <font>
        <b/>
        <i val="0"/>
        <color indexed="10"/>
      </font>
    </dxf>
    <dxf>
      <font>
        <b/>
        <i val="0"/>
      </font>
    </dxf>
    <dxf>
      <font>
        <color rgb="FF9C0006"/>
      </font>
      <fill>
        <patternFill>
          <bgColor rgb="FFFFC7CE"/>
        </patternFill>
      </fill>
    </dxf>
    <dxf>
      <font>
        <b/>
        <i val="0"/>
        <color indexed="12"/>
      </font>
    </dxf>
    <dxf>
      <font>
        <b/>
        <i val="0"/>
        <color indexed="10"/>
      </font>
    </dxf>
    <dxf>
      <font>
        <b/>
        <i val="0"/>
      </font>
    </dxf>
    <dxf>
      <font>
        <color rgb="FF9C0006"/>
      </font>
      <fill>
        <patternFill>
          <bgColor rgb="FFFFC7CE"/>
        </patternFill>
      </fill>
    </dxf>
    <dxf>
      <font>
        <b/>
        <i val="0"/>
        <color indexed="12"/>
      </font>
    </dxf>
    <dxf>
      <font>
        <b/>
        <i val="0"/>
        <color indexed="10"/>
      </font>
    </dxf>
    <dxf>
      <font>
        <b/>
        <i val="0"/>
      </font>
    </dxf>
    <dxf>
      <font>
        <color rgb="FF9C0006"/>
      </font>
      <fill>
        <patternFill>
          <bgColor rgb="FFFFC7CE"/>
        </patternFill>
      </fill>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color rgb="FF9C0006"/>
      </font>
      <fill>
        <patternFill>
          <bgColor rgb="FFFFC7CE"/>
        </patternFill>
      </fill>
    </dxf>
    <dxf>
      <font>
        <b/>
        <i val="0"/>
        <color indexed="12"/>
      </font>
    </dxf>
    <dxf>
      <font>
        <b/>
        <i val="0"/>
        <color indexed="10"/>
      </font>
    </dxf>
    <dxf>
      <font>
        <b/>
        <i val="0"/>
      </font>
    </dxf>
    <dxf>
      <font>
        <color rgb="FF9C0006"/>
      </font>
      <fill>
        <patternFill>
          <bgColor rgb="FFFFC7CE"/>
        </patternFill>
      </fill>
    </dxf>
    <dxf>
      <font>
        <b/>
        <i val="0"/>
        <color indexed="12"/>
      </font>
    </dxf>
    <dxf>
      <font>
        <b/>
        <i val="0"/>
        <color indexed="10"/>
      </font>
    </dxf>
    <dxf>
      <font>
        <b/>
        <i val="0"/>
      </font>
    </dxf>
    <dxf>
      <font>
        <color rgb="FF9C0006"/>
      </font>
      <fill>
        <patternFill>
          <bgColor rgb="FFFFC7CE"/>
        </patternFill>
      </fill>
    </dxf>
    <dxf>
      <font>
        <b/>
        <i val="0"/>
        <color indexed="12"/>
      </font>
    </dxf>
    <dxf>
      <font>
        <b/>
        <i val="0"/>
        <color indexed="10"/>
      </font>
    </dxf>
    <dxf>
      <font>
        <b/>
        <i val="0"/>
      </font>
    </dxf>
    <dxf>
      <font>
        <color rgb="FF9C0006"/>
      </font>
      <fill>
        <patternFill>
          <bgColor rgb="FFFFC7CE"/>
        </patternFill>
      </fill>
    </dxf>
    <dxf>
      <font>
        <b/>
        <i val="0"/>
        <color indexed="12"/>
      </font>
    </dxf>
    <dxf>
      <font>
        <b/>
        <i val="0"/>
        <color indexed="10"/>
      </font>
    </dxf>
    <dxf>
      <font>
        <b/>
        <i val="0"/>
      </font>
    </dxf>
    <dxf>
      <font>
        <color rgb="FF9C0006"/>
      </font>
      <fill>
        <patternFill>
          <bgColor rgb="FFFFC7CE"/>
        </patternFill>
      </fill>
    </dxf>
    <dxf>
      <font>
        <b/>
        <i val="0"/>
        <color indexed="12"/>
      </font>
    </dxf>
    <dxf>
      <font>
        <b/>
        <i val="0"/>
        <color indexed="10"/>
      </font>
    </dxf>
    <dxf>
      <font>
        <b/>
        <i val="0"/>
      </font>
    </dxf>
    <dxf>
      <font>
        <color rgb="FF9C0006"/>
      </font>
      <fill>
        <patternFill>
          <bgColor rgb="FFFFC7CE"/>
        </patternFill>
      </fill>
    </dxf>
    <dxf>
      <font>
        <b/>
        <i val="0"/>
        <color indexed="12"/>
      </font>
    </dxf>
    <dxf>
      <font>
        <b/>
        <i val="0"/>
        <color indexed="10"/>
      </font>
    </dxf>
    <dxf>
      <font>
        <b/>
        <i val="0"/>
      </font>
    </dxf>
    <dxf>
      <font>
        <b/>
        <i val="0"/>
        <color indexed="12"/>
      </font>
    </dxf>
    <dxf>
      <font>
        <b/>
        <i val="0"/>
        <color indexed="10"/>
      </font>
    </dxf>
    <dxf>
      <font>
        <b/>
        <i val="0"/>
      </font>
    </dxf>
    <dxf>
      <font>
        <color rgb="FF9C0006"/>
      </font>
      <fill>
        <patternFill>
          <bgColor rgb="FFFFC7CE"/>
        </patternFill>
      </fill>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color rgb="FF9C0006"/>
      </font>
      <fill>
        <patternFill>
          <bgColor rgb="FFFFC7CE"/>
        </patternFill>
      </fill>
    </dxf>
    <dxf>
      <font>
        <b/>
        <i val="0"/>
        <color indexed="12"/>
      </font>
    </dxf>
    <dxf>
      <font>
        <b/>
        <i val="0"/>
        <color indexed="10"/>
      </font>
    </dxf>
    <dxf>
      <font>
        <b/>
        <i val="0"/>
      </font>
    </dxf>
    <dxf>
      <font>
        <color rgb="FF9C0006"/>
      </font>
      <fill>
        <patternFill>
          <bgColor rgb="FFFFC7CE"/>
        </patternFill>
      </fill>
    </dxf>
    <dxf>
      <font>
        <b/>
        <i val="0"/>
        <color indexed="12"/>
      </font>
    </dxf>
    <dxf>
      <font>
        <b/>
        <i val="0"/>
        <color indexed="10"/>
      </font>
    </dxf>
    <dxf>
      <font>
        <b/>
        <i val="0"/>
      </font>
    </dxf>
    <dxf>
      <font>
        <color rgb="FF9C0006"/>
      </font>
      <fill>
        <patternFill>
          <bgColor rgb="FFFFC7CE"/>
        </patternFill>
      </fill>
    </dxf>
    <dxf>
      <font>
        <b/>
        <i val="0"/>
        <color indexed="12"/>
      </font>
    </dxf>
    <dxf>
      <font>
        <b/>
        <i val="0"/>
        <color indexed="10"/>
      </font>
    </dxf>
    <dxf>
      <font>
        <b/>
        <i val="0"/>
      </font>
    </dxf>
    <dxf>
      <font>
        <color rgb="FF9C0006"/>
      </font>
      <fill>
        <patternFill>
          <bgColor rgb="FFFFC7CE"/>
        </patternFill>
      </fill>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color rgb="FF9C0006"/>
      </font>
      <fill>
        <patternFill>
          <bgColor rgb="FFFFC7CE"/>
        </patternFill>
      </fill>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font>
      <border/>
    </dxf>
    <dxf>
      <font>
        <b/>
        <i val="0"/>
        <color rgb="FFFF0000"/>
      </font>
      <border/>
    </dxf>
    <dxf>
      <font>
        <b/>
        <i val="0"/>
        <color rgb="FF0000FF"/>
      </font>
      <border/>
    </dxf>
    <dxf>
      <font>
        <color rgb="FF9C0006"/>
      </font>
      <fill>
        <patternFill>
          <bgColor rgb="FFFFC7CE"/>
        </patternFill>
      </fill>
      <border/>
    </dxf>
    <dxf>
      <font>
        <b/>
        <i val="0"/>
        <color rgb="FF0070C0"/>
      </font>
      <border/>
    </dxf>
    <dxf>
      <font>
        <b/>
        <i val="0"/>
        <color rgb="FF00B0F0"/>
      </font>
      <border/>
    </dxf>
    <dxf>
      <font>
        <b/>
        <i val="0"/>
        <color rgb="FFFF0000"/>
      </font>
      <border/>
    </dxf>
    <dxf>
      <font>
        <b/>
        <i val="0"/>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0"/>
  </sheetPr>
  <dimension ref="A1:S95"/>
  <sheetViews>
    <sheetView zoomScale="90" zoomScaleNormal="90" zoomScalePageLayoutView="0" workbookViewId="0" topLeftCell="A1">
      <pane xSplit="2" ySplit="5" topLeftCell="C35" activePane="bottomRight" state="frozen"/>
      <selection pane="topLeft" activeCell="A1" sqref="A1"/>
      <selection pane="topRight" activeCell="C1" sqref="C1"/>
      <selection pane="bottomLeft" activeCell="A6" sqref="A6"/>
      <selection pane="bottomRight" activeCell="D48" sqref="D48"/>
    </sheetView>
  </sheetViews>
  <sheetFormatPr defaultColWidth="9.140625" defaultRowHeight="15" customHeight="1"/>
  <cols>
    <col min="1" max="1" width="5.7109375" style="0" customWidth="1"/>
    <col min="2" max="2" width="6.7109375" style="0" customWidth="1"/>
    <col min="3" max="3" width="28.7109375" style="0" customWidth="1"/>
    <col min="4" max="4" width="8.7109375" style="26" customWidth="1"/>
    <col min="5" max="14" width="8.7109375" style="0" customWidth="1"/>
    <col min="15" max="15" width="8.7109375" style="8" customWidth="1"/>
    <col min="16" max="16" width="8.7109375" style="0" customWidth="1"/>
    <col min="17" max="17" width="10.7109375" style="0" hidden="1" customWidth="1"/>
    <col min="18" max="18" width="16.421875" style="0" hidden="1" customWidth="1"/>
  </cols>
  <sheetData>
    <row r="1" spans="1:16" s="22" customFormat="1" ht="30" customHeight="1">
      <c r="A1" s="522" t="s">
        <v>212</v>
      </c>
      <c r="B1" s="523"/>
      <c r="C1" s="523"/>
      <c r="D1" s="523"/>
      <c r="E1" s="523"/>
      <c r="F1" s="523"/>
      <c r="G1" s="523"/>
      <c r="H1" s="523"/>
      <c r="I1" s="523"/>
      <c r="J1" s="523"/>
      <c r="K1" s="523"/>
      <c r="L1" s="523"/>
      <c r="M1" s="523"/>
      <c r="N1" s="523"/>
      <c r="O1" s="523"/>
      <c r="P1" s="524"/>
    </row>
    <row r="2" spans="1:16" ht="19.5" customHeight="1">
      <c r="A2" s="525"/>
      <c r="B2" s="528" t="s">
        <v>0</v>
      </c>
      <c r="C2" s="528" t="s">
        <v>1</v>
      </c>
      <c r="D2" s="531" t="s">
        <v>2</v>
      </c>
      <c r="E2" s="540" t="s">
        <v>10</v>
      </c>
      <c r="F2" s="528" t="s">
        <v>3</v>
      </c>
      <c r="G2" s="528" t="s">
        <v>4</v>
      </c>
      <c r="H2" s="528" t="s">
        <v>5</v>
      </c>
      <c r="I2" s="528" t="s">
        <v>6</v>
      </c>
      <c r="J2" s="528" t="s">
        <v>7</v>
      </c>
      <c r="K2" s="528" t="s">
        <v>8</v>
      </c>
      <c r="L2" s="540" t="s">
        <v>9</v>
      </c>
      <c r="M2" s="540" t="s">
        <v>128</v>
      </c>
      <c r="N2" s="534" t="s">
        <v>11</v>
      </c>
      <c r="O2" s="534" t="s">
        <v>12</v>
      </c>
      <c r="P2" s="537" t="s">
        <v>13</v>
      </c>
    </row>
    <row r="3" spans="1:16" ht="19.5" customHeight="1">
      <c r="A3" s="526"/>
      <c r="B3" s="529"/>
      <c r="C3" s="529"/>
      <c r="D3" s="532"/>
      <c r="E3" s="541"/>
      <c r="F3" s="529"/>
      <c r="G3" s="529"/>
      <c r="H3" s="529"/>
      <c r="I3" s="529"/>
      <c r="J3" s="529"/>
      <c r="K3" s="529"/>
      <c r="L3" s="541"/>
      <c r="M3" s="541"/>
      <c r="N3" s="535"/>
      <c r="O3" s="535"/>
      <c r="P3" s="538"/>
    </row>
    <row r="4" spans="1:16" ht="19.5" customHeight="1">
      <c r="A4" s="526"/>
      <c r="B4" s="529"/>
      <c r="C4" s="529"/>
      <c r="D4" s="532"/>
      <c r="E4" s="541"/>
      <c r="F4" s="529"/>
      <c r="G4" s="529"/>
      <c r="H4" s="529"/>
      <c r="I4" s="529"/>
      <c r="J4" s="529"/>
      <c r="K4" s="529"/>
      <c r="L4" s="541"/>
      <c r="M4" s="541"/>
      <c r="N4" s="535"/>
      <c r="O4" s="535"/>
      <c r="P4" s="538"/>
    </row>
    <row r="5" spans="1:18" ht="19.5" customHeight="1" thickBot="1">
      <c r="A5" s="527"/>
      <c r="B5" s="530"/>
      <c r="C5" s="530"/>
      <c r="D5" s="533"/>
      <c r="E5" s="541"/>
      <c r="F5" s="529"/>
      <c r="G5" s="529"/>
      <c r="H5" s="529"/>
      <c r="I5" s="529"/>
      <c r="J5" s="529"/>
      <c r="K5" s="529"/>
      <c r="L5" s="541"/>
      <c r="M5" s="541"/>
      <c r="N5" s="535"/>
      <c r="O5" s="536"/>
      <c r="P5" s="539"/>
      <c r="R5" s="528" t="s">
        <v>188</v>
      </c>
    </row>
    <row r="6" spans="1:19" ht="18.75" customHeight="1" thickBot="1">
      <c r="A6" s="213" t="s">
        <v>14</v>
      </c>
      <c r="B6" s="375">
        <v>1</v>
      </c>
      <c r="C6" s="380" t="s">
        <v>115</v>
      </c>
      <c r="D6" s="381" t="s">
        <v>121</v>
      </c>
      <c r="E6" s="379">
        <v>4</v>
      </c>
      <c r="F6" s="51">
        <v>182</v>
      </c>
      <c r="G6" s="51">
        <v>223</v>
      </c>
      <c r="H6" s="51">
        <v>222</v>
      </c>
      <c r="I6" s="51">
        <v>215</v>
      </c>
      <c r="J6" s="51">
        <v>217</v>
      </c>
      <c r="K6" s="51">
        <v>238</v>
      </c>
      <c r="L6" s="51">
        <v>0</v>
      </c>
      <c r="M6" s="51">
        <f aca="true" t="shared" si="0" ref="M6:M37">E6*6</f>
        <v>24</v>
      </c>
      <c r="N6" s="326">
        <f aca="true" t="shared" si="1" ref="N6:N37">SUM(F6:M6)</f>
        <v>1321</v>
      </c>
      <c r="O6" s="214">
        <f aca="true" t="shared" si="2" ref="O6:O37">AVERAGE(F6:K6)</f>
        <v>216.16666666666666</v>
      </c>
      <c r="P6" s="52">
        <f aca="true" t="shared" si="3" ref="P6:P37">SUM(F6:M6)</f>
        <v>1321</v>
      </c>
      <c r="R6" s="529"/>
      <c r="S6" t="s">
        <v>187</v>
      </c>
    </row>
    <row r="7" spans="1:18" ht="18.75" customHeight="1" thickBot="1">
      <c r="A7" s="9" t="s">
        <v>15</v>
      </c>
      <c r="B7" s="376">
        <v>3</v>
      </c>
      <c r="C7" s="348" t="s">
        <v>255</v>
      </c>
      <c r="D7" s="348" t="s">
        <v>122</v>
      </c>
      <c r="E7" s="60">
        <v>0</v>
      </c>
      <c r="F7" s="56">
        <v>247</v>
      </c>
      <c r="G7" s="56">
        <v>181</v>
      </c>
      <c r="H7" s="56">
        <v>211</v>
      </c>
      <c r="I7" s="56">
        <v>231</v>
      </c>
      <c r="J7" s="56">
        <v>242</v>
      </c>
      <c r="K7" s="389">
        <v>198</v>
      </c>
      <c r="L7" s="57">
        <v>0</v>
      </c>
      <c r="M7" s="57">
        <f t="shared" si="0"/>
        <v>0</v>
      </c>
      <c r="N7" s="215">
        <f t="shared" si="1"/>
        <v>1310</v>
      </c>
      <c r="O7" s="214">
        <f t="shared" si="2"/>
        <v>218.33333333333334</v>
      </c>
      <c r="P7" s="58">
        <f t="shared" si="3"/>
        <v>1310</v>
      </c>
      <c r="R7" s="529"/>
    </row>
    <row r="8" spans="1:18" ht="18.75" customHeight="1" thickBot="1">
      <c r="A8" s="9" t="s">
        <v>16</v>
      </c>
      <c r="B8" s="376">
        <v>2</v>
      </c>
      <c r="C8" s="349" t="s">
        <v>263</v>
      </c>
      <c r="D8" s="348" t="s">
        <v>156</v>
      </c>
      <c r="E8" s="57">
        <v>4</v>
      </c>
      <c r="F8" s="57">
        <v>136</v>
      </c>
      <c r="G8" s="57">
        <v>203</v>
      </c>
      <c r="H8" s="57">
        <v>223</v>
      </c>
      <c r="I8" s="57">
        <v>217</v>
      </c>
      <c r="J8" s="57">
        <v>218</v>
      </c>
      <c r="K8" s="57">
        <v>236</v>
      </c>
      <c r="L8" s="57">
        <v>0</v>
      </c>
      <c r="M8" s="56">
        <f t="shared" si="0"/>
        <v>24</v>
      </c>
      <c r="N8" s="216">
        <f t="shared" si="1"/>
        <v>1257</v>
      </c>
      <c r="O8" s="214">
        <f t="shared" si="2"/>
        <v>205.5</v>
      </c>
      <c r="P8" s="58">
        <f t="shared" si="3"/>
        <v>1257</v>
      </c>
      <c r="R8" s="529"/>
    </row>
    <row r="9" spans="1:18" ht="18.75" customHeight="1" thickBot="1">
      <c r="A9" s="9" t="s">
        <v>17</v>
      </c>
      <c r="B9" s="376">
        <v>2</v>
      </c>
      <c r="C9" s="347" t="s">
        <v>267</v>
      </c>
      <c r="D9" s="349" t="s">
        <v>156</v>
      </c>
      <c r="E9" s="60">
        <v>3</v>
      </c>
      <c r="F9" s="57">
        <v>180</v>
      </c>
      <c r="G9" s="57">
        <v>214</v>
      </c>
      <c r="H9" s="57">
        <v>226</v>
      </c>
      <c r="I9" s="57">
        <v>202</v>
      </c>
      <c r="J9" s="57">
        <v>201</v>
      </c>
      <c r="K9" s="57">
        <v>201</v>
      </c>
      <c r="L9" s="57">
        <v>0</v>
      </c>
      <c r="M9" s="56">
        <f t="shared" si="0"/>
        <v>18</v>
      </c>
      <c r="N9" s="216">
        <f t="shared" si="1"/>
        <v>1242</v>
      </c>
      <c r="O9" s="214">
        <f t="shared" si="2"/>
        <v>204</v>
      </c>
      <c r="P9" s="58">
        <f t="shared" si="3"/>
        <v>1242</v>
      </c>
      <c r="R9" s="267"/>
    </row>
    <row r="10" spans="1:16" ht="18.75" customHeight="1" thickBot="1">
      <c r="A10" s="9" t="s">
        <v>18</v>
      </c>
      <c r="B10" s="375">
        <v>1</v>
      </c>
      <c r="C10" s="349" t="s">
        <v>248</v>
      </c>
      <c r="D10" s="349" t="s">
        <v>121</v>
      </c>
      <c r="E10" s="60">
        <v>0</v>
      </c>
      <c r="F10" s="57">
        <v>205</v>
      </c>
      <c r="G10" s="57">
        <v>198</v>
      </c>
      <c r="H10" s="57">
        <v>188</v>
      </c>
      <c r="I10" s="57">
        <v>234</v>
      </c>
      <c r="J10" s="57">
        <v>223</v>
      </c>
      <c r="K10" s="57">
        <v>166</v>
      </c>
      <c r="L10" s="57">
        <v>0</v>
      </c>
      <c r="M10" s="56">
        <f t="shared" si="0"/>
        <v>0</v>
      </c>
      <c r="N10" s="216">
        <f t="shared" si="1"/>
        <v>1214</v>
      </c>
      <c r="O10" s="214">
        <f t="shared" si="2"/>
        <v>202.33333333333334</v>
      </c>
      <c r="P10" s="58">
        <f t="shared" si="3"/>
        <v>1214</v>
      </c>
    </row>
    <row r="11" spans="1:16" ht="18.75" customHeight="1" thickBot="1">
      <c r="A11" s="9" t="s">
        <v>19</v>
      </c>
      <c r="B11" s="376">
        <v>3</v>
      </c>
      <c r="C11" s="347" t="s">
        <v>278</v>
      </c>
      <c r="D11" s="349" t="s">
        <v>122</v>
      </c>
      <c r="E11" s="57">
        <v>6</v>
      </c>
      <c r="F11" s="57">
        <v>151</v>
      </c>
      <c r="G11" s="57">
        <v>217</v>
      </c>
      <c r="H11" s="57">
        <v>235</v>
      </c>
      <c r="I11" s="57">
        <v>177</v>
      </c>
      <c r="J11" s="57">
        <v>145</v>
      </c>
      <c r="K11" s="57">
        <v>201</v>
      </c>
      <c r="L11" s="57">
        <v>48</v>
      </c>
      <c r="M11" s="329">
        <f t="shared" si="0"/>
        <v>36</v>
      </c>
      <c r="N11" s="383">
        <f t="shared" si="1"/>
        <v>1210</v>
      </c>
      <c r="O11" s="214">
        <f t="shared" si="2"/>
        <v>187.66666666666666</v>
      </c>
      <c r="P11" s="58">
        <f t="shared" si="3"/>
        <v>1210</v>
      </c>
    </row>
    <row r="12" spans="1:16" ht="18.75" customHeight="1" thickBot="1">
      <c r="A12" s="9" t="s">
        <v>20</v>
      </c>
      <c r="B12" s="376">
        <v>3</v>
      </c>
      <c r="C12" s="348" t="s">
        <v>206</v>
      </c>
      <c r="D12" s="348" t="s">
        <v>121</v>
      </c>
      <c r="E12" s="57">
        <v>0</v>
      </c>
      <c r="F12" s="57">
        <v>175</v>
      </c>
      <c r="G12" s="57">
        <v>164</v>
      </c>
      <c r="H12" s="57">
        <v>214</v>
      </c>
      <c r="I12" s="57">
        <v>212</v>
      </c>
      <c r="J12" s="57">
        <v>181</v>
      </c>
      <c r="K12" s="57">
        <v>199</v>
      </c>
      <c r="L12" s="57">
        <v>48</v>
      </c>
      <c r="M12" s="329">
        <f t="shared" si="0"/>
        <v>0</v>
      </c>
      <c r="N12" s="383">
        <f t="shared" si="1"/>
        <v>1193</v>
      </c>
      <c r="O12" s="214">
        <f t="shared" si="2"/>
        <v>190.83333333333334</v>
      </c>
      <c r="P12" s="58">
        <f t="shared" si="3"/>
        <v>1193</v>
      </c>
    </row>
    <row r="13" spans="1:16" ht="18.75" customHeight="1" thickBot="1">
      <c r="A13" s="9" t="s">
        <v>21</v>
      </c>
      <c r="B13" s="375">
        <v>1</v>
      </c>
      <c r="C13" s="350" t="s">
        <v>114</v>
      </c>
      <c r="D13" s="348" t="s">
        <v>121</v>
      </c>
      <c r="E13" s="259">
        <v>7</v>
      </c>
      <c r="F13" s="57">
        <v>213</v>
      </c>
      <c r="G13" s="57">
        <v>183</v>
      </c>
      <c r="H13" s="57">
        <v>169</v>
      </c>
      <c r="I13" s="57">
        <v>191</v>
      </c>
      <c r="J13" s="57">
        <v>192</v>
      </c>
      <c r="K13" s="57">
        <v>202</v>
      </c>
      <c r="L13" s="57">
        <v>0</v>
      </c>
      <c r="M13" s="56">
        <f t="shared" si="0"/>
        <v>42</v>
      </c>
      <c r="N13" s="216">
        <f t="shared" si="1"/>
        <v>1192</v>
      </c>
      <c r="O13" s="214">
        <f t="shared" si="2"/>
        <v>191.66666666666666</v>
      </c>
      <c r="P13" s="58">
        <f t="shared" si="3"/>
        <v>1192</v>
      </c>
    </row>
    <row r="14" spans="1:16" ht="18.75" customHeight="1" thickBot="1">
      <c r="A14" s="9" t="s">
        <v>22</v>
      </c>
      <c r="B14" s="376">
        <v>2</v>
      </c>
      <c r="C14" s="347" t="s">
        <v>266</v>
      </c>
      <c r="D14" s="349" t="s">
        <v>156</v>
      </c>
      <c r="E14" s="55">
        <v>4</v>
      </c>
      <c r="F14" s="57">
        <v>201</v>
      </c>
      <c r="G14" s="57">
        <v>229</v>
      </c>
      <c r="H14" s="57">
        <v>147</v>
      </c>
      <c r="I14" s="57">
        <v>236</v>
      </c>
      <c r="J14" s="57">
        <v>130</v>
      </c>
      <c r="K14" s="57">
        <v>215</v>
      </c>
      <c r="L14" s="57">
        <v>0</v>
      </c>
      <c r="M14" s="56">
        <f t="shared" si="0"/>
        <v>24</v>
      </c>
      <c r="N14" s="216">
        <f t="shared" si="1"/>
        <v>1182</v>
      </c>
      <c r="O14" s="214">
        <f t="shared" si="2"/>
        <v>193</v>
      </c>
      <c r="P14" s="58">
        <f t="shared" si="3"/>
        <v>1182</v>
      </c>
    </row>
    <row r="15" spans="1:16" ht="18.75" customHeight="1" thickBot="1">
      <c r="A15" s="9" t="s">
        <v>23</v>
      </c>
      <c r="B15" s="375">
        <v>1</v>
      </c>
      <c r="C15" s="349" t="s">
        <v>202</v>
      </c>
      <c r="D15" s="348" t="s">
        <v>121</v>
      </c>
      <c r="E15" s="55">
        <v>0</v>
      </c>
      <c r="F15" s="57">
        <v>207</v>
      </c>
      <c r="G15" s="57">
        <v>215</v>
      </c>
      <c r="H15" s="57">
        <v>179</v>
      </c>
      <c r="I15" s="57">
        <v>202</v>
      </c>
      <c r="J15" s="57">
        <v>179</v>
      </c>
      <c r="K15" s="57">
        <v>181</v>
      </c>
      <c r="L15" s="57">
        <v>0</v>
      </c>
      <c r="M15" s="57">
        <f t="shared" si="0"/>
        <v>0</v>
      </c>
      <c r="N15" s="215">
        <f t="shared" si="1"/>
        <v>1163</v>
      </c>
      <c r="O15" s="214">
        <f t="shared" si="2"/>
        <v>193.83333333333334</v>
      </c>
      <c r="P15" s="58">
        <f t="shared" si="3"/>
        <v>1163</v>
      </c>
    </row>
    <row r="16" spans="1:16" ht="18.75" customHeight="1" thickBot="1">
      <c r="A16" s="9" t="s">
        <v>24</v>
      </c>
      <c r="B16" s="376">
        <v>2</v>
      </c>
      <c r="C16" s="347" t="s">
        <v>269</v>
      </c>
      <c r="D16" s="349" t="s">
        <v>156</v>
      </c>
      <c r="E16" s="60">
        <v>5</v>
      </c>
      <c r="F16" s="57">
        <v>191</v>
      </c>
      <c r="G16" s="57">
        <v>168</v>
      </c>
      <c r="H16" s="57">
        <v>183</v>
      </c>
      <c r="I16" s="57">
        <v>152</v>
      </c>
      <c r="J16" s="57">
        <v>225</v>
      </c>
      <c r="K16" s="57">
        <v>204</v>
      </c>
      <c r="L16" s="57">
        <v>0</v>
      </c>
      <c r="M16" s="57">
        <f t="shared" si="0"/>
        <v>30</v>
      </c>
      <c r="N16" s="215">
        <f t="shared" si="1"/>
        <v>1153</v>
      </c>
      <c r="O16" s="214">
        <f t="shared" si="2"/>
        <v>187.16666666666666</v>
      </c>
      <c r="P16" s="58">
        <f t="shared" si="3"/>
        <v>1153</v>
      </c>
    </row>
    <row r="17" spans="1:16" ht="18.75" customHeight="1" thickBot="1">
      <c r="A17" s="9" t="s">
        <v>25</v>
      </c>
      <c r="B17" s="376">
        <v>3</v>
      </c>
      <c r="C17" s="348" t="s">
        <v>259</v>
      </c>
      <c r="D17" s="348" t="s">
        <v>122</v>
      </c>
      <c r="E17" s="136">
        <v>8</v>
      </c>
      <c r="F17" s="60">
        <v>159</v>
      </c>
      <c r="G17" s="57">
        <v>175</v>
      </c>
      <c r="H17" s="57">
        <v>184</v>
      </c>
      <c r="I17" s="57">
        <v>198</v>
      </c>
      <c r="J17" s="57">
        <v>153</v>
      </c>
      <c r="K17" s="57">
        <v>235</v>
      </c>
      <c r="L17" s="57">
        <v>0</v>
      </c>
      <c r="M17" s="56">
        <f t="shared" si="0"/>
        <v>48</v>
      </c>
      <c r="N17" s="215">
        <f t="shared" si="1"/>
        <v>1152</v>
      </c>
      <c r="O17" s="214">
        <f t="shared" si="2"/>
        <v>184</v>
      </c>
      <c r="P17" s="58">
        <f t="shared" si="3"/>
        <v>1152</v>
      </c>
    </row>
    <row r="18" spans="1:16" ht="18.75" customHeight="1" thickBot="1">
      <c r="A18" s="9" t="s">
        <v>26</v>
      </c>
      <c r="B18" s="376">
        <v>2</v>
      </c>
      <c r="C18" s="350" t="s">
        <v>153</v>
      </c>
      <c r="D18" s="349" t="s">
        <v>121</v>
      </c>
      <c r="E18" s="60">
        <v>0</v>
      </c>
      <c r="F18" s="57">
        <v>208</v>
      </c>
      <c r="G18" s="57">
        <v>169</v>
      </c>
      <c r="H18" s="62">
        <v>202</v>
      </c>
      <c r="I18" s="57">
        <v>179</v>
      </c>
      <c r="J18" s="57">
        <v>169</v>
      </c>
      <c r="K18" s="57">
        <v>173</v>
      </c>
      <c r="L18" s="57">
        <v>48</v>
      </c>
      <c r="M18" s="56">
        <f t="shared" si="0"/>
        <v>0</v>
      </c>
      <c r="N18" s="216">
        <f t="shared" si="1"/>
        <v>1148</v>
      </c>
      <c r="O18" s="214">
        <f t="shared" si="2"/>
        <v>183.33333333333334</v>
      </c>
      <c r="P18" s="58">
        <f t="shared" si="3"/>
        <v>1148</v>
      </c>
    </row>
    <row r="19" spans="1:16" ht="18.75" customHeight="1" thickBot="1">
      <c r="A19" s="9" t="s">
        <v>27</v>
      </c>
      <c r="B19" s="375">
        <v>1</v>
      </c>
      <c r="C19" s="349" t="s">
        <v>273</v>
      </c>
      <c r="D19" s="348" t="s">
        <v>121</v>
      </c>
      <c r="E19" s="60">
        <v>0</v>
      </c>
      <c r="F19" s="57">
        <v>200</v>
      </c>
      <c r="G19" s="62">
        <v>168</v>
      </c>
      <c r="H19" s="57">
        <v>204</v>
      </c>
      <c r="I19" s="57">
        <v>183</v>
      </c>
      <c r="J19" s="57">
        <v>194</v>
      </c>
      <c r="K19" s="57">
        <v>199</v>
      </c>
      <c r="L19" s="57">
        <v>0</v>
      </c>
      <c r="M19" s="56">
        <f t="shared" si="0"/>
        <v>0</v>
      </c>
      <c r="N19" s="216">
        <f t="shared" si="1"/>
        <v>1148</v>
      </c>
      <c r="O19" s="214">
        <f t="shared" si="2"/>
        <v>191.33333333333334</v>
      </c>
      <c r="P19" s="58">
        <f t="shared" si="3"/>
        <v>1148</v>
      </c>
    </row>
    <row r="20" spans="1:16" ht="18.75" customHeight="1" thickBot="1">
      <c r="A20" s="9" t="s">
        <v>28</v>
      </c>
      <c r="B20" s="376">
        <v>2</v>
      </c>
      <c r="C20" s="347" t="s">
        <v>265</v>
      </c>
      <c r="D20" s="349" t="s">
        <v>156</v>
      </c>
      <c r="E20" s="57">
        <v>6</v>
      </c>
      <c r="F20" s="62">
        <v>181</v>
      </c>
      <c r="G20" s="62">
        <v>180</v>
      </c>
      <c r="H20" s="62">
        <v>187</v>
      </c>
      <c r="I20" s="62">
        <v>193</v>
      </c>
      <c r="J20" s="62">
        <v>154</v>
      </c>
      <c r="K20" s="62">
        <v>215</v>
      </c>
      <c r="L20" s="57">
        <v>0</v>
      </c>
      <c r="M20" s="56">
        <f t="shared" si="0"/>
        <v>36</v>
      </c>
      <c r="N20" s="216">
        <f t="shared" si="1"/>
        <v>1146</v>
      </c>
      <c r="O20" s="214">
        <f t="shared" si="2"/>
        <v>185</v>
      </c>
      <c r="P20" s="58">
        <f t="shared" si="3"/>
        <v>1146</v>
      </c>
    </row>
    <row r="21" spans="1:16" ht="18.75" customHeight="1" thickBot="1">
      <c r="A21" s="9" t="s">
        <v>29</v>
      </c>
      <c r="B21" s="376">
        <v>2</v>
      </c>
      <c r="C21" s="347" t="s">
        <v>205</v>
      </c>
      <c r="D21" s="349" t="s">
        <v>121</v>
      </c>
      <c r="E21" s="55">
        <v>0</v>
      </c>
      <c r="F21" s="57">
        <v>170</v>
      </c>
      <c r="G21" s="57">
        <v>213</v>
      </c>
      <c r="H21" s="57">
        <v>177</v>
      </c>
      <c r="I21" s="57">
        <v>201</v>
      </c>
      <c r="J21" s="57">
        <v>205</v>
      </c>
      <c r="K21" s="57">
        <v>180</v>
      </c>
      <c r="L21" s="57">
        <v>0</v>
      </c>
      <c r="M21" s="56">
        <f t="shared" si="0"/>
        <v>0</v>
      </c>
      <c r="N21" s="216">
        <f t="shared" si="1"/>
        <v>1146</v>
      </c>
      <c r="O21" s="214">
        <f t="shared" si="2"/>
        <v>191</v>
      </c>
      <c r="P21" s="58">
        <f t="shared" si="3"/>
        <v>1146</v>
      </c>
    </row>
    <row r="22" spans="1:16" ht="18.75" customHeight="1" thickBot="1">
      <c r="A22" s="9" t="s">
        <v>30</v>
      </c>
      <c r="B22" s="377">
        <v>1</v>
      </c>
      <c r="C22" s="349" t="s">
        <v>108</v>
      </c>
      <c r="D22" s="348" t="s">
        <v>121</v>
      </c>
      <c r="E22" s="209">
        <v>1</v>
      </c>
      <c r="F22" s="57">
        <v>187</v>
      </c>
      <c r="G22" s="57">
        <v>191</v>
      </c>
      <c r="H22" s="57">
        <v>159</v>
      </c>
      <c r="I22" s="57">
        <v>201</v>
      </c>
      <c r="J22" s="57">
        <v>208</v>
      </c>
      <c r="K22" s="57">
        <v>188</v>
      </c>
      <c r="L22" s="57">
        <v>0</v>
      </c>
      <c r="M22" s="56">
        <f t="shared" si="0"/>
        <v>6</v>
      </c>
      <c r="N22" s="216">
        <f t="shared" si="1"/>
        <v>1140</v>
      </c>
      <c r="O22" s="214">
        <f t="shared" si="2"/>
        <v>189</v>
      </c>
      <c r="P22" s="58">
        <f t="shared" si="3"/>
        <v>1140</v>
      </c>
    </row>
    <row r="23" spans="1:16" ht="18.75" customHeight="1" thickBot="1">
      <c r="A23" s="9" t="s">
        <v>31</v>
      </c>
      <c r="B23" s="346">
        <v>3</v>
      </c>
      <c r="C23" s="347" t="s">
        <v>272</v>
      </c>
      <c r="D23" s="349" t="s">
        <v>122</v>
      </c>
      <c r="E23" s="259">
        <v>2</v>
      </c>
      <c r="F23" s="57">
        <v>212</v>
      </c>
      <c r="G23" s="57">
        <v>164</v>
      </c>
      <c r="H23" s="57">
        <v>192</v>
      </c>
      <c r="I23" s="57">
        <v>183</v>
      </c>
      <c r="J23" s="57">
        <v>167</v>
      </c>
      <c r="K23" s="57">
        <v>158</v>
      </c>
      <c r="L23" s="57">
        <v>48</v>
      </c>
      <c r="M23" s="56">
        <f t="shared" si="0"/>
        <v>12</v>
      </c>
      <c r="N23" s="216">
        <f t="shared" si="1"/>
        <v>1136</v>
      </c>
      <c r="O23" s="214">
        <f t="shared" si="2"/>
        <v>179.33333333333334</v>
      </c>
      <c r="P23" s="58">
        <f t="shared" si="3"/>
        <v>1136</v>
      </c>
    </row>
    <row r="24" spans="1:16" ht="18.75" customHeight="1" thickBot="1">
      <c r="A24" s="11" t="s">
        <v>32</v>
      </c>
      <c r="B24" s="346">
        <v>2</v>
      </c>
      <c r="C24" s="347" t="s">
        <v>161</v>
      </c>
      <c r="D24" s="349" t="s">
        <v>121</v>
      </c>
      <c r="E24" s="55">
        <v>4</v>
      </c>
      <c r="F24" s="57">
        <v>218</v>
      </c>
      <c r="G24" s="57">
        <v>185</v>
      </c>
      <c r="H24" s="57">
        <v>167</v>
      </c>
      <c r="I24" s="57">
        <v>171</v>
      </c>
      <c r="J24" s="57">
        <v>190</v>
      </c>
      <c r="K24" s="57">
        <v>178</v>
      </c>
      <c r="L24" s="65">
        <v>0</v>
      </c>
      <c r="M24" s="56">
        <f t="shared" si="0"/>
        <v>24</v>
      </c>
      <c r="N24" s="216">
        <f t="shared" si="1"/>
        <v>1133</v>
      </c>
      <c r="O24" s="214">
        <f t="shared" si="2"/>
        <v>184.83333333333334</v>
      </c>
      <c r="P24" s="66">
        <f t="shared" si="3"/>
        <v>1133</v>
      </c>
    </row>
    <row r="25" spans="1:18" s="7" customFormat="1" ht="18.75" customHeight="1" thickBot="1">
      <c r="A25" s="9" t="s">
        <v>33</v>
      </c>
      <c r="B25" s="346">
        <v>3</v>
      </c>
      <c r="C25" s="348" t="s">
        <v>174</v>
      </c>
      <c r="D25" s="348" t="s">
        <v>122</v>
      </c>
      <c r="E25" s="57">
        <v>7</v>
      </c>
      <c r="F25" s="65">
        <v>167</v>
      </c>
      <c r="G25" s="65">
        <v>171</v>
      </c>
      <c r="H25" s="65">
        <v>179</v>
      </c>
      <c r="I25" s="65">
        <v>202</v>
      </c>
      <c r="J25" s="65">
        <v>179</v>
      </c>
      <c r="K25" s="65">
        <v>189</v>
      </c>
      <c r="L25" s="57">
        <v>0</v>
      </c>
      <c r="M25" s="56">
        <f t="shared" si="0"/>
        <v>42</v>
      </c>
      <c r="N25" s="216">
        <f t="shared" si="1"/>
        <v>1129</v>
      </c>
      <c r="O25" s="214">
        <f t="shared" si="2"/>
        <v>181.16666666666666</v>
      </c>
      <c r="P25" s="58">
        <f t="shared" si="3"/>
        <v>1129</v>
      </c>
      <c r="Q25"/>
      <c r="R25"/>
    </row>
    <row r="26" spans="1:16" ht="18.75" customHeight="1" thickBot="1">
      <c r="A26" s="12" t="s">
        <v>34</v>
      </c>
      <c r="B26" s="377">
        <v>1</v>
      </c>
      <c r="C26" s="349" t="s">
        <v>150</v>
      </c>
      <c r="D26" s="348" t="s">
        <v>121</v>
      </c>
      <c r="E26" s="60">
        <v>0</v>
      </c>
      <c r="F26" s="57">
        <v>166</v>
      </c>
      <c r="G26" s="57">
        <v>225</v>
      </c>
      <c r="H26" s="57">
        <v>205</v>
      </c>
      <c r="I26" s="57">
        <v>213</v>
      </c>
      <c r="J26" s="57">
        <v>142</v>
      </c>
      <c r="K26" s="57">
        <v>172</v>
      </c>
      <c r="L26" s="56">
        <v>0</v>
      </c>
      <c r="M26" s="56">
        <f t="shared" si="0"/>
        <v>0</v>
      </c>
      <c r="N26" s="216">
        <f t="shared" si="1"/>
        <v>1123</v>
      </c>
      <c r="O26" s="214">
        <f t="shared" si="2"/>
        <v>187.16666666666666</v>
      </c>
      <c r="P26" s="67">
        <f t="shared" si="3"/>
        <v>1123</v>
      </c>
    </row>
    <row r="27" spans="1:16" ht="18.75" customHeight="1" thickBot="1">
      <c r="A27" s="9" t="s">
        <v>35</v>
      </c>
      <c r="B27" s="346">
        <v>2</v>
      </c>
      <c r="C27" s="350" t="s">
        <v>262</v>
      </c>
      <c r="D27" s="348" t="s">
        <v>156</v>
      </c>
      <c r="E27" s="57">
        <v>1</v>
      </c>
      <c r="F27" s="62">
        <v>182</v>
      </c>
      <c r="G27" s="62">
        <v>170</v>
      </c>
      <c r="H27" s="62">
        <v>201</v>
      </c>
      <c r="I27" s="62">
        <v>205</v>
      </c>
      <c r="J27" s="62">
        <v>193</v>
      </c>
      <c r="K27" s="62">
        <v>165</v>
      </c>
      <c r="L27" s="57">
        <v>0</v>
      </c>
      <c r="M27" s="56">
        <f t="shared" si="0"/>
        <v>6</v>
      </c>
      <c r="N27" s="216">
        <f t="shared" si="1"/>
        <v>1122</v>
      </c>
      <c r="O27" s="214">
        <f t="shared" si="2"/>
        <v>186</v>
      </c>
      <c r="P27" s="58">
        <f t="shared" si="3"/>
        <v>1122</v>
      </c>
    </row>
    <row r="28" spans="1:16" ht="18.75" customHeight="1" thickBot="1">
      <c r="A28" s="9" t="s">
        <v>36</v>
      </c>
      <c r="B28" s="346">
        <v>3</v>
      </c>
      <c r="C28" s="347" t="s">
        <v>276</v>
      </c>
      <c r="D28" s="349" t="s">
        <v>122</v>
      </c>
      <c r="E28" s="180">
        <v>4</v>
      </c>
      <c r="F28" s="57">
        <v>210</v>
      </c>
      <c r="G28" s="57">
        <v>172</v>
      </c>
      <c r="H28" s="57">
        <v>177</v>
      </c>
      <c r="I28" s="57">
        <v>191</v>
      </c>
      <c r="J28" s="57">
        <v>184</v>
      </c>
      <c r="K28" s="57">
        <v>160</v>
      </c>
      <c r="L28" s="57">
        <v>0</v>
      </c>
      <c r="M28" s="329">
        <f t="shared" si="0"/>
        <v>24</v>
      </c>
      <c r="N28" s="383">
        <f t="shared" si="1"/>
        <v>1118</v>
      </c>
      <c r="O28" s="214">
        <f t="shared" si="2"/>
        <v>182.33333333333334</v>
      </c>
      <c r="P28" s="58">
        <f t="shared" si="3"/>
        <v>1118</v>
      </c>
    </row>
    <row r="29" spans="1:16" ht="18.75" customHeight="1" thickBot="1">
      <c r="A29" s="9" t="s">
        <v>37</v>
      </c>
      <c r="B29" s="377">
        <v>1</v>
      </c>
      <c r="C29" s="349" t="s">
        <v>110</v>
      </c>
      <c r="D29" s="348" t="s">
        <v>121</v>
      </c>
      <c r="E29" s="57">
        <v>1</v>
      </c>
      <c r="F29" s="57">
        <v>170</v>
      </c>
      <c r="G29" s="57">
        <v>159</v>
      </c>
      <c r="H29" s="68">
        <v>188</v>
      </c>
      <c r="I29" s="57">
        <v>211</v>
      </c>
      <c r="J29" s="57">
        <v>180</v>
      </c>
      <c r="K29" s="68">
        <v>196</v>
      </c>
      <c r="L29" s="57">
        <v>0</v>
      </c>
      <c r="M29" s="56">
        <f t="shared" si="0"/>
        <v>6</v>
      </c>
      <c r="N29" s="216">
        <f t="shared" si="1"/>
        <v>1110</v>
      </c>
      <c r="O29" s="214">
        <f t="shared" si="2"/>
        <v>184</v>
      </c>
      <c r="P29" s="58">
        <f t="shared" si="3"/>
        <v>1110</v>
      </c>
    </row>
    <row r="30" spans="1:16" ht="18.75" customHeight="1" thickBot="1">
      <c r="A30" s="9" t="s">
        <v>38</v>
      </c>
      <c r="B30" s="346">
        <v>2</v>
      </c>
      <c r="C30" s="347" t="s">
        <v>274</v>
      </c>
      <c r="D30" s="349" t="s">
        <v>156</v>
      </c>
      <c r="E30" s="60">
        <v>8</v>
      </c>
      <c r="F30" s="57">
        <v>190</v>
      </c>
      <c r="G30" s="57">
        <v>219</v>
      </c>
      <c r="H30" s="57">
        <v>150</v>
      </c>
      <c r="I30" s="57">
        <v>157</v>
      </c>
      <c r="J30" s="57">
        <v>181</v>
      </c>
      <c r="K30" s="57">
        <v>164</v>
      </c>
      <c r="L30" s="57">
        <v>0</v>
      </c>
      <c r="M30" s="56">
        <f t="shared" si="0"/>
        <v>48</v>
      </c>
      <c r="N30" s="216">
        <f t="shared" si="1"/>
        <v>1109</v>
      </c>
      <c r="O30" s="214">
        <f t="shared" si="2"/>
        <v>176.83333333333334</v>
      </c>
      <c r="P30" s="58">
        <f t="shared" si="3"/>
        <v>1109</v>
      </c>
    </row>
    <row r="31" spans="1:16" ht="18.75" customHeight="1" thickBot="1">
      <c r="A31" s="9" t="s">
        <v>39</v>
      </c>
      <c r="B31" s="377">
        <v>1</v>
      </c>
      <c r="C31" s="349" t="s">
        <v>181</v>
      </c>
      <c r="D31" s="348" t="s">
        <v>121</v>
      </c>
      <c r="E31" s="60">
        <v>0</v>
      </c>
      <c r="F31" s="57">
        <v>172</v>
      </c>
      <c r="G31" s="57">
        <v>196</v>
      </c>
      <c r="H31" s="57">
        <v>201</v>
      </c>
      <c r="I31" s="57">
        <v>167</v>
      </c>
      <c r="J31" s="57">
        <v>190</v>
      </c>
      <c r="K31" s="57">
        <v>180</v>
      </c>
      <c r="L31" s="57">
        <v>0</v>
      </c>
      <c r="M31" s="56">
        <f t="shared" si="0"/>
        <v>0</v>
      </c>
      <c r="N31" s="216">
        <f t="shared" si="1"/>
        <v>1106</v>
      </c>
      <c r="O31" s="214">
        <f t="shared" si="2"/>
        <v>184.33333333333334</v>
      </c>
      <c r="P31" s="58">
        <f t="shared" si="3"/>
        <v>1106</v>
      </c>
    </row>
    <row r="32" spans="1:16" ht="18.75" customHeight="1" thickBot="1">
      <c r="A32" s="9" t="s">
        <v>40</v>
      </c>
      <c r="B32" s="377">
        <v>1</v>
      </c>
      <c r="C32" s="347" t="s">
        <v>159</v>
      </c>
      <c r="D32" s="349" t="s">
        <v>121</v>
      </c>
      <c r="E32" s="55">
        <v>7</v>
      </c>
      <c r="F32" s="57">
        <v>147</v>
      </c>
      <c r="G32" s="57">
        <v>212</v>
      </c>
      <c r="H32" s="57">
        <v>162</v>
      </c>
      <c r="I32" s="57">
        <v>178</v>
      </c>
      <c r="J32" s="57">
        <v>171</v>
      </c>
      <c r="K32" s="57">
        <v>193</v>
      </c>
      <c r="L32" s="57">
        <v>0</v>
      </c>
      <c r="M32" s="56">
        <f t="shared" si="0"/>
        <v>42</v>
      </c>
      <c r="N32" s="216">
        <f t="shared" si="1"/>
        <v>1105</v>
      </c>
      <c r="O32" s="214">
        <f t="shared" si="2"/>
        <v>177.16666666666666</v>
      </c>
      <c r="P32" s="58">
        <f t="shared" si="3"/>
        <v>1105</v>
      </c>
    </row>
    <row r="33" spans="1:16" ht="18.75" customHeight="1" thickBot="1">
      <c r="A33" s="9" t="s">
        <v>41</v>
      </c>
      <c r="B33" s="377">
        <v>1</v>
      </c>
      <c r="C33" s="347" t="s">
        <v>249</v>
      </c>
      <c r="D33" s="348" t="s">
        <v>121</v>
      </c>
      <c r="E33" s="57">
        <v>7</v>
      </c>
      <c r="F33" s="57">
        <v>171</v>
      </c>
      <c r="G33" s="57">
        <v>169</v>
      </c>
      <c r="H33" s="57">
        <v>161</v>
      </c>
      <c r="I33" s="57">
        <v>148</v>
      </c>
      <c r="J33" s="57">
        <v>158</v>
      </c>
      <c r="K33" s="57">
        <v>199</v>
      </c>
      <c r="L33" s="57">
        <v>48</v>
      </c>
      <c r="M33" s="56">
        <f t="shared" si="0"/>
        <v>42</v>
      </c>
      <c r="N33" s="216">
        <f t="shared" si="1"/>
        <v>1096</v>
      </c>
      <c r="O33" s="214">
        <f t="shared" si="2"/>
        <v>167.66666666666666</v>
      </c>
      <c r="P33" s="66">
        <f t="shared" si="3"/>
        <v>1096</v>
      </c>
    </row>
    <row r="34" spans="1:16" ht="18.75" customHeight="1" thickBot="1">
      <c r="A34" s="9" t="s">
        <v>42</v>
      </c>
      <c r="B34" s="346">
        <v>3</v>
      </c>
      <c r="C34" s="348" t="s">
        <v>258</v>
      </c>
      <c r="D34" s="348" t="s">
        <v>156</v>
      </c>
      <c r="E34" s="55">
        <v>5</v>
      </c>
      <c r="F34" s="57">
        <v>156</v>
      </c>
      <c r="G34" s="57">
        <v>148</v>
      </c>
      <c r="H34" s="57">
        <v>223</v>
      </c>
      <c r="I34" s="57">
        <v>191</v>
      </c>
      <c r="J34" s="57">
        <v>186</v>
      </c>
      <c r="K34" s="57">
        <v>161</v>
      </c>
      <c r="L34" s="57">
        <v>0</v>
      </c>
      <c r="M34" s="56">
        <f t="shared" si="0"/>
        <v>30</v>
      </c>
      <c r="N34" s="216">
        <f t="shared" si="1"/>
        <v>1095</v>
      </c>
      <c r="O34" s="366">
        <f t="shared" si="2"/>
        <v>177.5</v>
      </c>
      <c r="P34" s="371">
        <f t="shared" si="3"/>
        <v>1095</v>
      </c>
    </row>
    <row r="35" spans="1:16" ht="18.75" customHeight="1" thickBot="1">
      <c r="A35" s="9" t="s">
        <v>43</v>
      </c>
      <c r="B35" s="346">
        <v>3</v>
      </c>
      <c r="C35" s="347" t="s">
        <v>251</v>
      </c>
      <c r="D35" s="349" t="s">
        <v>122</v>
      </c>
      <c r="E35" s="71">
        <v>8</v>
      </c>
      <c r="F35" s="57">
        <v>130</v>
      </c>
      <c r="G35" s="57">
        <v>171</v>
      </c>
      <c r="H35" s="57">
        <v>212</v>
      </c>
      <c r="I35" s="57">
        <v>166</v>
      </c>
      <c r="J35" s="57">
        <v>156</v>
      </c>
      <c r="K35" s="57">
        <v>164</v>
      </c>
      <c r="L35" s="57">
        <v>48</v>
      </c>
      <c r="M35" s="56">
        <f t="shared" si="0"/>
        <v>48</v>
      </c>
      <c r="N35" s="216">
        <f t="shared" si="1"/>
        <v>1095</v>
      </c>
      <c r="O35" s="366">
        <f t="shared" si="2"/>
        <v>166.5</v>
      </c>
      <c r="P35" s="372">
        <f t="shared" si="3"/>
        <v>1095</v>
      </c>
    </row>
    <row r="36" spans="1:16" ht="18.75" customHeight="1" thickBot="1">
      <c r="A36" s="9" t="s">
        <v>44</v>
      </c>
      <c r="B36" s="346">
        <v>3</v>
      </c>
      <c r="C36" s="347" t="s">
        <v>252</v>
      </c>
      <c r="D36" s="349" t="s">
        <v>122</v>
      </c>
      <c r="E36" s="57">
        <v>8</v>
      </c>
      <c r="F36" s="65">
        <v>190</v>
      </c>
      <c r="G36" s="65">
        <v>212</v>
      </c>
      <c r="H36" s="65">
        <v>149</v>
      </c>
      <c r="I36" s="65">
        <v>145</v>
      </c>
      <c r="J36" s="65">
        <v>154</v>
      </c>
      <c r="K36" s="65">
        <v>194</v>
      </c>
      <c r="L36" s="57">
        <v>0</v>
      </c>
      <c r="M36" s="56">
        <f t="shared" si="0"/>
        <v>48</v>
      </c>
      <c r="N36" s="216">
        <f t="shared" si="1"/>
        <v>1092</v>
      </c>
      <c r="O36" s="366">
        <f t="shared" si="2"/>
        <v>174</v>
      </c>
      <c r="P36" s="372">
        <f t="shared" si="3"/>
        <v>1092</v>
      </c>
    </row>
    <row r="37" spans="1:16" ht="18.75" customHeight="1" thickBot="1">
      <c r="A37" s="9" t="s">
        <v>45</v>
      </c>
      <c r="B37" s="377">
        <v>1</v>
      </c>
      <c r="C37" s="350" t="s">
        <v>109</v>
      </c>
      <c r="D37" s="348" t="s">
        <v>121</v>
      </c>
      <c r="E37" s="60">
        <v>6</v>
      </c>
      <c r="F37" s="57">
        <v>176</v>
      </c>
      <c r="G37" s="57">
        <v>175</v>
      </c>
      <c r="H37" s="57">
        <v>171</v>
      </c>
      <c r="I37" s="57">
        <v>225</v>
      </c>
      <c r="J37" s="57">
        <v>178</v>
      </c>
      <c r="K37" s="57">
        <v>129</v>
      </c>
      <c r="L37" s="57">
        <v>0</v>
      </c>
      <c r="M37" s="56">
        <f t="shared" si="0"/>
        <v>36</v>
      </c>
      <c r="N37" s="216">
        <f t="shared" si="1"/>
        <v>1090</v>
      </c>
      <c r="O37" s="366">
        <f t="shared" si="2"/>
        <v>175.66666666666666</v>
      </c>
      <c r="P37" s="372">
        <f t="shared" si="3"/>
        <v>1090</v>
      </c>
    </row>
    <row r="38" spans="1:16" ht="18.75" customHeight="1" thickBot="1">
      <c r="A38" s="9" t="s">
        <v>46</v>
      </c>
      <c r="B38" s="377">
        <v>1</v>
      </c>
      <c r="C38" s="349" t="s">
        <v>154</v>
      </c>
      <c r="D38" s="349" t="s">
        <v>121</v>
      </c>
      <c r="E38" s="258">
        <v>4</v>
      </c>
      <c r="F38" s="57">
        <v>206</v>
      </c>
      <c r="G38" s="57">
        <v>137</v>
      </c>
      <c r="H38" s="57">
        <v>173</v>
      </c>
      <c r="I38" s="57">
        <v>151</v>
      </c>
      <c r="J38" s="57">
        <v>188</v>
      </c>
      <c r="K38" s="57">
        <v>201</v>
      </c>
      <c r="L38" s="57">
        <v>0</v>
      </c>
      <c r="M38" s="56">
        <f aca="true" t="shared" si="4" ref="M38:M56">E38*6</f>
        <v>24</v>
      </c>
      <c r="N38" s="216">
        <f aca="true" t="shared" si="5" ref="N38:N56">SUM(F38:M38)</f>
        <v>1080</v>
      </c>
      <c r="O38" s="366">
        <f aca="true" t="shared" si="6" ref="O38:O56">AVERAGE(F38:K38)</f>
        <v>176</v>
      </c>
      <c r="P38" s="372">
        <f aca="true" t="shared" si="7" ref="P38:P56">SUM(F38:M38)</f>
        <v>1080</v>
      </c>
    </row>
    <row r="39" spans="1:16" ht="18.75" customHeight="1" thickBot="1">
      <c r="A39" s="9" t="s">
        <v>47</v>
      </c>
      <c r="B39" s="377">
        <v>3</v>
      </c>
      <c r="C39" s="350" t="s">
        <v>279</v>
      </c>
      <c r="D39" s="348" t="s">
        <v>121</v>
      </c>
      <c r="E39" s="55">
        <v>0</v>
      </c>
      <c r="F39" s="62">
        <v>177</v>
      </c>
      <c r="G39" s="62">
        <v>200</v>
      </c>
      <c r="H39" s="62">
        <v>157</v>
      </c>
      <c r="I39" s="62">
        <v>208</v>
      </c>
      <c r="J39" s="62">
        <v>150</v>
      </c>
      <c r="K39" s="62">
        <v>186</v>
      </c>
      <c r="L39" s="57">
        <v>0</v>
      </c>
      <c r="M39" s="56">
        <f t="shared" si="4"/>
        <v>0</v>
      </c>
      <c r="N39" s="216">
        <f t="shared" si="5"/>
        <v>1078</v>
      </c>
      <c r="O39" s="366">
        <f t="shared" si="6"/>
        <v>179.66666666666666</v>
      </c>
      <c r="P39" s="372">
        <f t="shared" si="7"/>
        <v>1078</v>
      </c>
    </row>
    <row r="40" spans="1:16" ht="18.75" customHeight="1" thickBot="1">
      <c r="A40" s="9" t="s">
        <v>48</v>
      </c>
      <c r="B40" s="377">
        <v>1</v>
      </c>
      <c r="C40" s="349" t="s">
        <v>200</v>
      </c>
      <c r="D40" s="348" t="s">
        <v>121</v>
      </c>
      <c r="E40" s="60">
        <v>2</v>
      </c>
      <c r="F40" s="57">
        <v>180</v>
      </c>
      <c r="G40" s="57">
        <v>180</v>
      </c>
      <c r="H40" s="57">
        <v>203</v>
      </c>
      <c r="I40" s="57">
        <v>173</v>
      </c>
      <c r="J40" s="57">
        <v>166</v>
      </c>
      <c r="K40" s="57">
        <v>152</v>
      </c>
      <c r="L40" s="57">
        <v>0</v>
      </c>
      <c r="M40" s="56">
        <f t="shared" si="4"/>
        <v>12</v>
      </c>
      <c r="N40" s="216">
        <f t="shared" si="5"/>
        <v>1066</v>
      </c>
      <c r="O40" s="366">
        <f t="shared" si="6"/>
        <v>175.66666666666666</v>
      </c>
      <c r="P40" s="372">
        <f t="shared" si="7"/>
        <v>1066</v>
      </c>
    </row>
    <row r="41" spans="1:16" ht="18.75" customHeight="1" thickBot="1">
      <c r="A41" s="9" t="s">
        <v>49</v>
      </c>
      <c r="B41" s="346">
        <v>3</v>
      </c>
      <c r="C41" s="352" t="s">
        <v>253</v>
      </c>
      <c r="D41" s="349" t="s">
        <v>156</v>
      </c>
      <c r="E41" s="60">
        <v>8</v>
      </c>
      <c r="F41" s="57">
        <v>213</v>
      </c>
      <c r="G41" s="57">
        <v>185</v>
      </c>
      <c r="H41" s="57">
        <v>135</v>
      </c>
      <c r="I41" s="57">
        <v>144</v>
      </c>
      <c r="J41" s="57">
        <v>155</v>
      </c>
      <c r="K41" s="57">
        <v>182</v>
      </c>
      <c r="L41" s="57">
        <v>0</v>
      </c>
      <c r="M41" s="56">
        <f t="shared" si="4"/>
        <v>48</v>
      </c>
      <c r="N41" s="216">
        <f t="shared" si="5"/>
        <v>1062</v>
      </c>
      <c r="O41" s="366">
        <f t="shared" si="6"/>
        <v>169</v>
      </c>
      <c r="P41" s="372">
        <f t="shared" si="7"/>
        <v>1062</v>
      </c>
    </row>
    <row r="42" spans="1:16" ht="18.75" customHeight="1" thickBot="1">
      <c r="A42" s="9" t="s">
        <v>50</v>
      </c>
      <c r="B42" s="346">
        <v>2</v>
      </c>
      <c r="C42" s="350" t="s">
        <v>271</v>
      </c>
      <c r="D42" s="349" t="s">
        <v>156</v>
      </c>
      <c r="E42" s="60">
        <v>4</v>
      </c>
      <c r="F42" s="57">
        <v>201</v>
      </c>
      <c r="G42" s="57">
        <v>191</v>
      </c>
      <c r="H42" s="57">
        <v>189</v>
      </c>
      <c r="I42" s="57">
        <v>169</v>
      </c>
      <c r="J42" s="57">
        <v>130</v>
      </c>
      <c r="K42" s="57">
        <v>157</v>
      </c>
      <c r="L42" s="57">
        <v>0</v>
      </c>
      <c r="M42" s="56">
        <f t="shared" si="4"/>
        <v>24</v>
      </c>
      <c r="N42" s="216">
        <f t="shared" si="5"/>
        <v>1061</v>
      </c>
      <c r="O42" s="366">
        <f t="shared" si="6"/>
        <v>172.83333333333334</v>
      </c>
      <c r="P42" s="372">
        <f t="shared" si="7"/>
        <v>1061</v>
      </c>
    </row>
    <row r="43" spans="1:16" ht="18.75" customHeight="1" thickBot="1">
      <c r="A43" s="9" t="s">
        <v>51</v>
      </c>
      <c r="B43" s="377">
        <v>1</v>
      </c>
      <c r="C43" s="349" t="s">
        <v>191</v>
      </c>
      <c r="D43" s="349" t="s">
        <v>121</v>
      </c>
      <c r="E43" s="57">
        <v>0</v>
      </c>
      <c r="F43" s="57">
        <v>199</v>
      </c>
      <c r="G43" s="57">
        <v>168</v>
      </c>
      <c r="H43" s="57">
        <v>153</v>
      </c>
      <c r="I43" s="57">
        <v>188</v>
      </c>
      <c r="J43" s="57">
        <v>150</v>
      </c>
      <c r="K43" s="57">
        <v>150</v>
      </c>
      <c r="L43" s="57">
        <v>48</v>
      </c>
      <c r="M43" s="56">
        <f t="shared" si="4"/>
        <v>0</v>
      </c>
      <c r="N43" s="216">
        <f t="shared" si="5"/>
        <v>1056</v>
      </c>
      <c r="O43" s="366">
        <f t="shared" si="6"/>
        <v>168</v>
      </c>
      <c r="P43" s="372">
        <f t="shared" si="7"/>
        <v>1056</v>
      </c>
    </row>
    <row r="44" spans="1:16" ht="18.75" customHeight="1" thickBot="1">
      <c r="A44" s="9" t="s">
        <v>52</v>
      </c>
      <c r="B44" s="346">
        <v>1</v>
      </c>
      <c r="C44" s="349" t="s">
        <v>204</v>
      </c>
      <c r="D44" s="348" t="s">
        <v>121</v>
      </c>
      <c r="E44" s="55">
        <v>0</v>
      </c>
      <c r="F44" s="65">
        <v>139</v>
      </c>
      <c r="G44" s="65">
        <v>189</v>
      </c>
      <c r="H44" s="65">
        <v>160</v>
      </c>
      <c r="I44" s="65">
        <v>178</v>
      </c>
      <c r="J44" s="65">
        <v>189</v>
      </c>
      <c r="K44" s="65">
        <v>192</v>
      </c>
      <c r="L44" s="57">
        <v>0</v>
      </c>
      <c r="M44" s="56">
        <f t="shared" si="4"/>
        <v>0</v>
      </c>
      <c r="N44" s="216">
        <f t="shared" si="5"/>
        <v>1047</v>
      </c>
      <c r="O44" s="366">
        <f t="shared" si="6"/>
        <v>174.5</v>
      </c>
      <c r="P44" s="372">
        <f t="shared" si="7"/>
        <v>1047</v>
      </c>
    </row>
    <row r="45" spans="1:16" ht="18.75" customHeight="1" thickBot="1">
      <c r="A45" s="9" t="s">
        <v>53</v>
      </c>
      <c r="B45" s="346">
        <v>3</v>
      </c>
      <c r="C45" s="347" t="s">
        <v>254</v>
      </c>
      <c r="D45" s="349" t="s">
        <v>122</v>
      </c>
      <c r="E45" s="55">
        <v>6</v>
      </c>
      <c r="F45" s="57">
        <v>167</v>
      </c>
      <c r="G45" s="57">
        <v>126</v>
      </c>
      <c r="H45" s="57">
        <v>159</v>
      </c>
      <c r="I45" s="57">
        <v>143</v>
      </c>
      <c r="J45" s="57">
        <v>158</v>
      </c>
      <c r="K45" s="57">
        <v>203</v>
      </c>
      <c r="L45" s="57">
        <v>48</v>
      </c>
      <c r="M45" s="56">
        <f t="shared" si="4"/>
        <v>36</v>
      </c>
      <c r="N45" s="216">
        <f t="shared" si="5"/>
        <v>1040</v>
      </c>
      <c r="O45" s="366">
        <f t="shared" si="6"/>
        <v>159.33333333333334</v>
      </c>
      <c r="P45" s="372">
        <f t="shared" si="7"/>
        <v>1040</v>
      </c>
    </row>
    <row r="46" spans="1:16" ht="18.75" customHeight="1" thickBot="1">
      <c r="A46" s="9" t="s">
        <v>54</v>
      </c>
      <c r="B46" s="346">
        <v>2</v>
      </c>
      <c r="C46" s="350" t="s">
        <v>264</v>
      </c>
      <c r="D46" s="351" t="s">
        <v>156</v>
      </c>
      <c r="E46" s="60">
        <v>8</v>
      </c>
      <c r="F46" s="57">
        <v>166</v>
      </c>
      <c r="G46" s="57">
        <v>150</v>
      </c>
      <c r="H46" s="57">
        <v>193</v>
      </c>
      <c r="I46" s="57">
        <v>163</v>
      </c>
      <c r="J46" s="57">
        <v>150</v>
      </c>
      <c r="K46" s="57">
        <v>169</v>
      </c>
      <c r="L46" s="57">
        <v>0</v>
      </c>
      <c r="M46" s="56">
        <f t="shared" si="4"/>
        <v>48</v>
      </c>
      <c r="N46" s="216">
        <f t="shared" si="5"/>
        <v>1039</v>
      </c>
      <c r="O46" s="366">
        <f t="shared" si="6"/>
        <v>165.16666666666666</v>
      </c>
      <c r="P46" s="372">
        <f t="shared" si="7"/>
        <v>1039</v>
      </c>
    </row>
    <row r="47" spans="1:16" ht="18.75" customHeight="1" thickBot="1">
      <c r="A47" s="9" t="s">
        <v>55</v>
      </c>
      <c r="B47" s="346">
        <v>3</v>
      </c>
      <c r="C47" s="348" t="s">
        <v>260</v>
      </c>
      <c r="D47" s="348" t="s">
        <v>156</v>
      </c>
      <c r="E47" s="57">
        <v>4</v>
      </c>
      <c r="F47" s="57">
        <v>193</v>
      </c>
      <c r="G47" s="57">
        <v>176</v>
      </c>
      <c r="H47" s="57">
        <v>158</v>
      </c>
      <c r="I47" s="57">
        <v>144</v>
      </c>
      <c r="J47" s="57">
        <v>181</v>
      </c>
      <c r="K47" s="57">
        <v>157</v>
      </c>
      <c r="L47" s="57">
        <v>0</v>
      </c>
      <c r="M47" s="56">
        <f t="shared" si="4"/>
        <v>24</v>
      </c>
      <c r="N47" s="216">
        <f t="shared" si="5"/>
        <v>1033</v>
      </c>
      <c r="O47" s="366">
        <f t="shared" si="6"/>
        <v>168.16666666666666</v>
      </c>
      <c r="P47" s="372">
        <f t="shared" si="7"/>
        <v>1033</v>
      </c>
    </row>
    <row r="48" spans="1:16" ht="18.75" customHeight="1" thickBot="1">
      <c r="A48" s="9" t="s">
        <v>56</v>
      </c>
      <c r="B48" s="346">
        <v>3</v>
      </c>
      <c r="C48" s="348" t="s">
        <v>256</v>
      </c>
      <c r="D48" s="348" t="s">
        <v>122</v>
      </c>
      <c r="E48" s="57">
        <v>6</v>
      </c>
      <c r="F48" s="57">
        <v>156</v>
      </c>
      <c r="G48" s="57">
        <v>179</v>
      </c>
      <c r="H48" s="57">
        <v>170</v>
      </c>
      <c r="I48" s="57">
        <v>178</v>
      </c>
      <c r="J48" s="57">
        <v>169</v>
      </c>
      <c r="K48" s="57">
        <v>145</v>
      </c>
      <c r="L48" s="57">
        <v>0</v>
      </c>
      <c r="M48" s="56">
        <f t="shared" si="4"/>
        <v>36</v>
      </c>
      <c r="N48" s="216">
        <f t="shared" si="5"/>
        <v>1033</v>
      </c>
      <c r="O48" s="366">
        <f t="shared" si="6"/>
        <v>166.16666666666666</v>
      </c>
      <c r="P48" s="372">
        <f t="shared" si="7"/>
        <v>1033</v>
      </c>
    </row>
    <row r="49" spans="1:16" ht="18.75" customHeight="1" thickBot="1">
      <c r="A49" s="9" t="s">
        <v>57</v>
      </c>
      <c r="B49" s="346">
        <v>2</v>
      </c>
      <c r="C49" s="349" t="s">
        <v>270</v>
      </c>
      <c r="D49" s="348" t="s">
        <v>121</v>
      </c>
      <c r="E49" s="57">
        <v>0</v>
      </c>
      <c r="F49" s="57">
        <v>137</v>
      </c>
      <c r="G49" s="57">
        <v>183</v>
      </c>
      <c r="H49" s="57">
        <v>157</v>
      </c>
      <c r="I49" s="57">
        <v>170</v>
      </c>
      <c r="J49" s="57">
        <v>165</v>
      </c>
      <c r="K49" s="57">
        <v>171</v>
      </c>
      <c r="L49" s="57">
        <v>48</v>
      </c>
      <c r="M49" s="56">
        <f t="shared" si="4"/>
        <v>0</v>
      </c>
      <c r="N49" s="216">
        <f t="shared" si="5"/>
        <v>1031</v>
      </c>
      <c r="O49" s="366">
        <f t="shared" si="6"/>
        <v>163.83333333333334</v>
      </c>
      <c r="P49" s="372">
        <f t="shared" si="7"/>
        <v>1031</v>
      </c>
    </row>
    <row r="50" spans="1:16" ht="18.75" customHeight="1" thickBot="1">
      <c r="A50" s="9" t="s">
        <v>58</v>
      </c>
      <c r="B50" s="346">
        <v>2</v>
      </c>
      <c r="C50" s="347" t="s">
        <v>268</v>
      </c>
      <c r="D50" s="349" t="s">
        <v>156</v>
      </c>
      <c r="E50" s="60">
        <v>2</v>
      </c>
      <c r="F50" s="57">
        <v>138</v>
      </c>
      <c r="G50" s="57">
        <v>134</v>
      </c>
      <c r="H50" s="57">
        <v>150</v>
      </c>
      <c r="I50" s="57">
        <v>191</v>
      </c>
      <c r="J50" s="57">
        <v>158</v>
      </c>
      <c r="K50" s="57">
        <v>193</v>
      </c>
      <c r="L50" s="57">
        <v>48</v>
      </c>
      <c r="M50" s="56">
        <f t="shared" si="4"/>
        <v>12</v>
      </c>
      <c r="N50" s="216">
        <f t="shared" si="5"/>
        <v>1024</v>
      </c>
      <c r="O50" s="366">
        <f t="shared" si="6"/>
        <v>160.66666666666666</v>
      </c>
      <c r="P50" s="372">
        <f t="shared" si="7"/>
        <v>1024</v>
      </c>
    </row>
    <row r="51" spans="1:16" ht="18.75" customHeight="1">
      <c r="A51" s="9" t="s">
        <v>59</v>
      </c>
      <c r="B51" s="346">
        <v>3</v>
      </c>
      <c r="C51" s="348" t="s">
        <v>261</v>
      </c>
      <c r="D51" s="348" t="s">
        <v>122</v>
      </c>
      <c r="E51" s="57">
        <v>8</v>
      </c>
      <c r="F51" s="57">
        <v>154</v>
      </c>
      <c r="G51" s="57">
        <v>171</v>
      </c>
      <c r="H51" s="57">
        <v>148</v>
      </c>
      <c r="I51" s="57">
        <v>171</v>
      </c>
      <c r="J51" s="57">
        <v>159</v>
      </c>
      <c r="K51" s="57">
        <v>170</v>
      </c>
      <c r="L51" s="57">
        <v>0</v>
      </c>
      <c r="M51" s="329">
        <f t="shared" si="4"/>
        <v>48</v>
      </c>
      <c r="N51" s="383">
        <f t="shared" si="5"/>
        <v>1021</v>
      </c>
      <c r="O51" s="366">
        <f t="shared" si="6"/>
        <v>162.16666666666666</v>
      </c>
      <c r="P51" s="372">
        <f t="shared" si="7"/>
        <v>1021</v>
      </c>
    </row>
    <row r="52" spans="1:16" ht="17.25" customHeight="1">
      <c r="A52" s="9" t="s">
        <v>60</v>
      </c>
      <c r="B52" s="346">
        <v>3</v>
      </c>
      <c r="C52" s="348" t="s">
        <v>275</v>
      </c>
      <c r="D52" s="348" t="s">
        <v>121</v>
      </c>
      <c r="E52" s="57">
        <v>0</v>
      </c>
      <c r="F52" s="57">
        <v>178</v>
      </c>
      <c r="G52" s="57">
        <v>171</v>
      </c>
      <c r="H52" s="57">
        <v>167</v>
      </c>
      <c r="I52" s="57">
        <v>155</v>
      </c>
      <c r="J52" s="57">
        <v>165</v>
      </c>
      <c r="K52" s="57">
        <v>181</v>
      </c>
      <c r="L52" s="57">
        <v>0</v>
      </c>
      <c r="M52" s="329">
        <f t="shared" si="4"/>
        <v>0</v>
      </c>
      <c r="N52" s="383">
        <f t="shared" si="5"/>
        <v>1017</v>
      </c>
      <c r="O52" s="367">
        <f t="shared" si="6"/>
        <v>169.5</v>
      </c>
      <c r="P52" s="372">
        <f t="shared" si="7"/>
        <v>1017</v>
      </c>
    </row>
    <row r="53" spans="1:16" ht="17.25" customHeight="1">
      <c r="A53" s="9" t="s">
        <v>61</v>
      </c>
      <c r="B53" s="346">
        <v>3</v>
      </c>
      <c r="C53" s="348" t="s">
        <v>192</v>
      </c>
      <c r="D53" s="348" t="s">
        <v>121</v>
      </c>
      <c r="E53" s="57">
        <v>4</v>
      </c>
      <c r="F53" s="57">
        <v>168</v>
      </c>
      <c r="G53" s="57">
        <v>179</v>
      </c>
      <c r="H53" s="57">
        <v>160</v>
      </c>
      <c r="I53" s="57">
        <v>164</v>
      </c>
      <c r="J53" s="57">
        <v>148</v>
      </c>
      <c r="K53" s="57">
        <v>148</v>
      </c>
      <c r="L53" s="57">
        <v>0</v>
      </c>
      <c r="M53" s="329">
        <f t="shared" si="4"/>
        <v>24</v>
      </c>
      <c r="N53" s="383">
        <f t="shared" si="5"/>
        <v>991</v>
      </c>
      <c r="O53" s="367">
        <f t="shared" si="6"/>
        <v>161.16666666666666</v>
      </c>
      <c r="P53" s="372">
        <f t="shared" si="7"/>
        <v>991</v>
      </c>
    </row>
    <row r="54" spans="1:16" ht="17.25" customHeight="1">
      <c r="A54" s="9" t="s">
        <v>62</v>
      </c>
      <c r="B54" s="346">
        <v>1</v>
      </c>
      <c r="C54" s="350" t="s">
        <v>250</v>
      </c>
      <c r="D54" s="351" t="s">
        <v>156</v>
      </c>
      <c r="E54" s="378">
        <v>4</v>
      </c>
      <c r="F54" s="60">
        <v>161</v>
      </c>
      <c r="G54" s="57">
        <v>148</v>
      </c>
      <c r="H54" s="57">
        <v>160</v>
      </c>
      <c r="I54" s="57">
        <v>162</v>
      </c>
      <c r="J54" s="57">
        <v>139</v>
      </c>
      <c r="K54" s="57">
        <v>166</v>
      </c>
      <c r="L54" s="57">
        <v>0</v>
      </c>
      <c r="M54" s="56">
        <f t="shared" si="4"/>
        <v>24</v>
      </c>
      <c r="N54" s="216">
        <f t="shared" si="5"/>
        <v>960</v>
      </c>
      <c r="O54" s="367">
        <f t="shared" si="6"/>
        <v>156</v>
      </c>
      <c r="P54" s="372">
        <f t="shared" si="7"/>
        <v>960</v>
      </c>
    </row>
    <row r="55" spans="1:16" ht="17.25" customHeight="1">
      <c r="A55" s="345" t="s">
        <v>63</v>
      </c>
      <c r="B55" s="346">
        <v>3</v>
      </c>
      <c r="C55" s="348" t="s">
        <v>257</v>
      </c>
      <c r="D55" s="348" t="s">
        <v>122</v>
      </c>
      <c r="E55" s="57">
        <v>6</v>
      </c>
      <c r="F55" s="57">
        <v>142</v>
      </c>
      <c r="G55" s="57">
        <v>155</v>
      </c>
      <c r="H55" s="57">
        <v>144</v>
      </c>
      <c r="I55" s="57">
        <v>142</v>
      </c>
      <c r="J55" s="57">
        <v>183</v>
      </c>
      <c r="K55" s="57">
        <v>153</v>
      </c>
      <c r="L55" s="57">
        <v>0</v>
      </c>
      <c r="M55" s="57">
        <f t="shared" si="4"/>
        <v>36</v>
      </c>
      <c r="N55" s="57">
        <f t="shared" si="5"/>
        <v>955</v>
      </c>
      <c r="O55" s="368">
        <f t="shared" si="6"/>
        <v>153.16666666666666</v>
      </c>
      <c r="P55" s="372">
        <f t="shared" si="7"/>
        <v>955</v>
      </c>
    </row>
    <row r="56" spans="1:16" ht="17.25" customHeight="1">
      <c r="A56" s="12" t="s">
        <v>64</v>
      </c>
      <c r="B56" s="346">
        <v>3</v>
      </c>
      <c r="C56" s="347" t="s">
        <v>277</v>
      </c>
      <c r="D56" s="349" t="s">
        <v>122</v>
      </c>
      <c r="E56" s="56">
        <v>4</v>
      </c>
      <c r="F56" s="56">
        <v>125</v>
      </c>
      <c r="G56" s="56">
        <v>147</v>
      </c>
      <c r="H56" s="56">
        <v>125</v>
      </c>
      <c r="I56" s="56">
        <v>134</v>
      </c>
      <c r="J56" s="56">
        <v>134</v>
      </c>
      <c r="K56" s="56">
        <v>141</v>
      </c>
      <c r="L56" s="56">
        <v>48</v>
      </c>
      <c r="M56" s="329">
        <f t="shared" si="4"/>
        <v>24</v>
      </c>
      <c r="N56" s="329">
        <f t="shared" si="5"/>
        <v>878</v>
      </c>
      <c r="O56" s="369">
        <f t="shared" si="6"/>
        <v>134.33333333333334</v>
      </c>
      <c r="P56" s="373">
        <f t="shared" si="7"/>
        <v>878</v>
      </c>
    </row>
    <row r="57" spans="1:16" ht="17.25" customHeight="1" hidden="1">
      <c r="A57" s="9" t="s">
        <v>65</v>
      </c>
      <c r="B57" s="346"/>
      <c r="C57" s="347"/>
      <c r="D57" s="349"/>
      <c r="E57" s="60"/>
      <c r="F57" s="57"/>
      <c r="G57" s="57"/>
      <c r="H57" s="57"/>
      <c r="I57" s="57"/>
      <c r="J57" s="57"/>
      <c r="K57" s="57"/>
      <c r="L57" s="57"/>
      <c r="M57" s="56">
        <f aca="true" t="shared" si="8" ref="M57:M63">E57*6</f>
        <v>0</v>
      </c>
      <c r="N57" s="56">
        <f aca="true" t="shared" si="9" ref="N57:N62">SUM(F57:M57)</f>
        <v>0</v>
      </c>
      <c r="O57" s="368" t="e">
        <f aca="true" t="shared" si="10" ref="O57:O63">AVERAGE(F57:K57)</f>
        <v>#DIV/0!</v>
      </c>
      <c r="P57" s="372">
        <f aca="true" t="shared" si="11" ref="P57:P63">SUM(F57:M57)</f>
        <v>0</v>
      </c>
    </row>
    <row r="58" spans="1:16" ht="17.25" customHeight="1" hidden="1">
      <c r="A58" s="9" t="s">
        <v>66</v>
      </c>
      <c r="B58" s="346"/>
      <c r="C58" s="350"/>
      <c r="D58" s="349"/>
      <c r="E58" s="57"/>
      <c r="F58" s="57"/>
      <c r="G58" s="57"/>
      <c r="H58" s="57"/>
      <c r="I58" s="57"/>
      <c r="J58" s="57"/>
      <c r="K58" s="57"/>
      <c r="L58" s="57"/>
      <c r="M58" s="56">
        <f t="shared" si="8"/>
        <v>0</v>
      </c>
      <c r="N58" s="56">
        <f t="shared" si="9"/>
        <v>0</v>
      </c>
      <c r="O58" s="368" t="e">
        <f t="shared" si="10"/>
        <v>#DIV/0!</v>
      </c>
      <c r="P58" s="372">
        <f t="shared" si="11"/>
        <v>0</v>
      </c>
    </row>
    <row r="59" spans="1:16" ht="17.25" customHeight="1" hidden="1">
      <c r="A59" s="9" t="s">
        <v>67</v>
      </c>
      <c r="B59" s="346"/>
      <c r="C59" s="350"/>
      <c r="D59" s="349"/>
      <c r="E59" s="57"/>
      <c r="F59" s="57"/>
      <c r="G59" s="57"/>
      <c r="H59" s="57"/>
      <c r="I59" s="57"/>
      <c r="J59" s="57"/>
      <c r="K59" s="57"/>
      <c r="L59" s="57"/>
      <c r="M59" s="56">
        <f t="shared" si="8"/>
        <v>0</v>
      </c>
      <c r="N59" s="56">
        <f t="shared" si="9"/>
        <v>0</v>
      </c>
      <c r="O59" s="368" t="e">
        <f t="shared" si="10"/>
        <v>#DIV/0!</v>
      </c>
      <c r="P59" s="372">
        <f t="shared" si="11"/>
        <v>0</v>
      </c>
    </row>
    <row r="60" spans="1:16" ht="17.25" customHeight="1" hidden="1">
      <c r="A60" s="9" t="s">
        <v>68</v>
      </c>
      <c r="B60" s="346"/>
      <c r="C60" s="347"/>
      <c r="D60" s="349"/>
      <c r="E60" s="57"/>
      <c r="F60" s="57"/>
      <c r="G60" s="57"/>
      <c r="H60" s="57"/>
      <c r="I60" s="57"/>
      <c r="J60" s="57"/>
      <c r="K60" s="68"/>
      <c r="L60" s="57"/>
      <c r="M60" s="56">
        <f t="shared" si="8"/>
        <v>0</v>
      </c>
      <c r="N60" s="56">
        <f t="shared" si="9"/>
        <v>0</v>
      </c>
      <c r="O60" s="368" t="e">
        <f t="shared" si="10"/>
        <v>#DIV/0!</v>
      </c>
      <c r="P60" s="372">
        <f t="shared" si="11"/>
        <v>0</v>
      </c>
    </row>
    <row r="61" spans="1:16" ht="17.25" customHeight="1" hidden="1">
      <c r="A61" s="9" t="s">
        <v>69</v>
      </c>
      <c r="B61" s="346"/>
      <c r="C61" s="347"/>
      <c r="D61" s="349"/>
      <c r="E61" s="60"/>
      <c r="F61" s="57"/>
      <c r="G61" s="57"/>
      <c r="H61" s="57"/>
      <c r="I61" s="57"/>
      <c r="J61" s="57"/>
      <c r="K61" s="57"/>
      <c r="L61" s="57"/>
      <c r="M61" s="56">
        <f t="shared" si="8"/>
        <v>0</v>
      </c>
      <c r="N61" s="56">
        <f t="shared" si="9"/>
        <v>0</v>
      </c>
      <c r="O61" s="368" t="e">
        <f t="shared" si="10"/>
        <v>#DIV/0!</v>
      </c>
      <c r="P61" s="372">
        <f t="shared" si="11"/>
        <v>0</v>
      </c>
    </row>
    <row r="62" spans="1:16" ht="17.25" customHeight="1" hidden="1">
      <c r="A62" s="9" t="s">
        <v>70</v>
      </c>
      <c r="B62" s="346"/>
      <c r="C62" s="348"/>
      <c r="D62" s="348"/>
      <c r="E62" s="55"/>
      <c r="F62" s="57"/>
      <c r="G62" s="57"/>
      <c r="H62" s="57"/>
      <c r="I62" s="57"/>
      <c r="J62" s="57"/>
      <c r="K62" s="57"/>
      <c r="L62" s="57"/>
      <c r="M62" s="56">
        <f t="shared" si="8"/>
        <v>0</v>
      </c>
      <c r="N62" s="56">
        <f t="shared" si="9"/>
        <v>0</v>
      </c>
      <c r="O62" s="368" t="e">
        <f t="shared" si="10"/>
        <v>#DIV/0!</v>
      </c>
      <c r="P62" s="372">
        <f t="shared" si="11"/>
        <v>0</v>
      </c>
    </row>
    <row r="63" spans="1:16" ht="17.25" customHeight="1" hidden="1">
      <c r="A63" s="9" t="s">
        <v>71</v>
      </c>
      <c r="B63" s="346"/>
      <c r="C63" s="348"/>
      <c r="D63" s="348"/>
      <c r="E63" s="57"/>
      <c r="F63" s="57"/>
      <c r="G63" s="57"/>
      <c r="H63" s="57"/>
      <c r="I63" s="57"/>
      <c r="J63" s="57"/>
      <c r="K63" s="57"/>
      <c r="L63" s="57"/>
      <c r="M63" s="329">
        <f t="shared" si="8"/>
        <v>0</v>
      </c>
      <c r="N63" s="329">
        <f>SUM(F63:K63)</f>
        <v>0</v>
      </c>
      <c r="O63" s="368" t="e">
        <f t="shared" si="10"/>
        <v>#DIV/0!</v>
      </c>
      <c r="P63" s="372">
        <f t="shared" si="11"/>
        <v>0</v>
      </c>
    </row>
    <row r="64" spans="1:16" ht="17.25" customHeight="1" hidden="1">
      <c r="A64" s="1" t="s">
        <v>72</v>
      </c>
      <c r="B64" s="72"/>
      <c r="C64" s="73"/>
      <c r="D64" s="74"/>
      <c r="E64" s="57"/>
      <c r="F64" s="62"/>
      <c r="G64" s="62"/>
      <c r="H64" s="62"/>
      <c r="I64" s="62"/>
      <c r="J64" s="62"/>
      <c r="K64" s="62"/>
      <c r="L64" s="57"/>
      <c r="M64" s="329">
        <f aca="true" t="shared" si="12" ref="M64:M70">E64*6</f>
        <v>0</v>
      </c>
      <c r="N64" s="329">
        <f aca="true" t="shared" si="13" ref="N64:N95">SUM(F64:K64)</f>
        <v>0</v>
      </c>
      <c r="O64" s="368" t="e">
        <f>AVERAGE(F64:K64)</f>
        <v>#DIV/0!</v>
      </c>
      <c r="P64" s="372">
        <f>SUM(F64:M64)</f>
        <v>0</v>
      </c>
    </row>
    <row r="65" spans="1:16" ht="17.25" customHeight="1" hidden="1">
      <c r="A65" s="1" t="s">
        <v>73</v>
      </c>
      <c r="B65" s="72"/>
      <c r="C65" s="73"/>
      <c r="D65" s="74"/>
      <c r="E65" s="57"/>
      <c r="F65" s="57"/>
      <c r="G65" s="57"/>
      <c r="H65" s="57"/>
      <c r="I65" s="57"/>
      <c r="J65" s="57"/>
      <c r="K65" s="57"/>
      <c r="L65" s="57"/>
      <c r="M65" s="329">
        <f t="shared" si="12"/>
        <v>0</v>
      </c>
      <c r="N65" s="329">
        <f t="shared" si="13"/>
        <v>0</v>
      </c>
      <c r="O65" s="368" t="e">
        <f>AVERAGE(F65:K65)</f>
        <v>#DIV/0!</v>
      </c>
      <c r="P65" s="372">
        <f>SUM(F65:M65)</f>
        <v>0</v>
      </c>
    </row>
    <row r="66" spans="1:16" ht="17.25" customHeight="1" hidden="1">
      <c r="A66" s="1" t="s">
        <v>74</v>
      </c>
      <c r="B66" s="72"/>
      <c r="C66" s="336"/>
      <c r="D66" s="74"/>
      <c r="E66" s="57"/>
      <c r="F66" s="57"/>
      <c r="G66" s="57"/>
      <c r="H66" s="57"/>
      <c r="I66" s="57"/>
      <c r="J66" s="57"/>
      <c r="K66" s="57"/>
      <c r="L66" s="57"/>
      <c r="M66" s="329">
        <f t="shared" si="12"/>
        <v>0</v>
      </c>
      <c r="N66" s="329">
        <f t="shared" si="13"/>
        <v>0</v>
      </c>
      <c r="O66" s="368" t="e">
        <f>AVERAGE(F66:K66)</f>
        <v>#DIV/0!</v>
      </c>
      <c r="P66" s="372">
        <f>SUM(F66:M66)</f>
        <v>0</v>
      </c>
    </row>
    <row r="67" spans="1:16" ht="17.25" customHeight="1" hidden="1">
      <c r="A67" s="1" t="s">
        <v>75</v>
      </c>
      <c r="B67" s="72"/>
      <c r="C67" s="73"/>
      <c r="D67" s="74"/>
      <c r="E67" s="57"/>
      <c r="F67" s="57"/>
      <c r="G67" s="57"/>
      <c r="H67" s="57"/>
      <c r="I67" s="57"/>
      <c r="J67" s="57"/>
      <c r="K67" s="57"/>
      <c r="L67" s="57"/>
      <c r="M67" s="329">
        <f t="shared" si="12"/>
        <v>0</v>
      </c>
      <c r="N67" s="329">
        <f t="shared" si="13"/>
        <v>0</v>
      </c>
      <c r="O67" s="368" t="e">
        <f>AVERAGE(F67:K67)</f>
        <v>#DIV/0!</v>
      </c>
      <c r="P67" s="372">
        <f>SUM(F67:M67)</f>
        <v>0</v>
      </c>
    </row>
    <row r="68" spans="1:16" ht="17.25" customHeight="1" hidden="1">
      <c r="A68" s="1" t="s">
        <v>76</v>
      </c>
      <c r="B68" s="72"/>
      <c r="C68" s="73"/>
      <c r="D68" s="74"/>
      <c r="E68" s="57"/>
      <c r="F68" s="57"/>
      <c r="G68" s="57"/>
      <c r="H68" s="57"/>
      <c r="I68" s="57"/>
      <c r="J68" s="57"/>
      <c r="K68" s="57"/>
      <c r="L68" s="57"/>
      <c r="M68" s="329">
        <f t="shared" si="12"/>
        <v>0</v>
      </c>
      <c r="N68" s="329">
        <f t="shared" si="13"/>
        <v>0</v>
      </c>
      <c r="O68" s="368" t="e">
        <f>AVERAGE(F68:K68)</f>
        <v>#DIV/0!</v>
      </c>
      <c r="P68" s="372">
        <f>SUM(F68:M68)</f>
        <v>0</v>
      </c>
    </row>
    <row r="69" spans="1:16" ht="17.25" customHeight="1" hidden="1">
      <c r="A69" s="1" t="s">
        <v>77</v>
      </c>
      <c r="B69" s="72"/>
      <c r="C69" s="73"/>
      <c r="D69" s="74"/>
      <c r="E69" s="57"/>
      <c r="F69" s="57"/>
      <c r="G69" s="57"/>
      <c r="H69" s="57"/>
      <c r="I69" s="57"/>
      <c r="J69" s="57"/>
      <c r="K69" s="57"/>
      <c r="L69" s="57"/>
      <c r="M69" s="329">
        <f t="shared" si="12"/>
        <v>0</v>
      </c>
      <c r="N69" s="329">
        <f t="shared" si="13"/>
        <v>0</v>
      </c>
      <c r="O69" s="368" t="e">
        <f>AVERAGE(F69:K69)</f>
        <v>#DIV/0!</v>
      </c>
      <c r="P69" s="372">
        <f>SUM(F69:M69)</f>
        <v>0</v>
      </c>
    </row>
    <row r="70" spans="1:16" ht="17.25" customHeight="1" hidden="1">
      <c r="A70" s="1" t="s">
        <v>78</v>
      </c>
      <c r="B70" s="72"/>
      <c r="C70" s="73"/>
      <c r="D70" s="74"/>
      <c r="E70" s="57"/>
      <c r="F70" s="57"/>
      <c r="G70" s="57"/>
      <c r="H70" s="57"/>
      <c r="I70" s="57"/>
      <c r="J70" s="57"/>
      <c r="K70" s="57"/>
      <c r="L70" s="57"/>
      <c r="M70" s="329">
        <f t="shared" si="12"/>
        <v>0</v>
      </c>
      <c r="N70" s="329">
        <f t="shared" si="13"/>
        <v>0</v>
      </c>
      <c r="O70" s="368" t="e">
        <f aca="true" t="shared" si="14" ref="O70:O95">AVERAGE(F70:K70)</f>
        <v>#DIV/0!</v>
      </c>
      <c r="P70" s="372">
        <f aca="true" t="shared" si="15" ref="P70:P95">SUM(F70:M70)</f>
        <v>0</v>
      </c>
    </row>
    <row r="71" spans="1:16" ht="17.25" customHeight="1" hidden="1">
      <c r="A71" s="1" t="s">
        <v>79</v>
      </c>
      <c r="B71" s="72"/>
      <c r="C71" s="73"/>
      <c r="D71" s="74"/>
      <c r="E71" s="57"/>
      <c r="F71" s="57"/>
      <c r="G71" s="57"/>
      <c r="H71" s="57"/>
      <c r="I71" s="57"/>
      <c r="J71" s="57"/>
      <c r="K71" s="57"/>
      <c r="L71" s="57"/>
      <c r="M71" s="329">
        <f aca="true" t="shared" si="16" ref="M71:M95">E71*6</f>
        <v>0</v>
      </c>
      <c r="N71" s="329">
        <f t="shared" si="13"/>
        <v>0</v>
      </c>
      <c r="O71" s="368" t="e">
        <f t="shared" si="14"/>
        <v>#DIV/0!</v>
      </c>
      <c r="P71" s="372">
        <f t="shared" si="15"/>
        <v>0</v>
      </c>
    </row>
    <row r="72" spans="1:16" ht="17.25" customHeight="1" hidden="1">
      <c r="A72" s="1" t="s">
        <v>80</v>
      </c>
      <c r="B72" s="72"/>
      <c r="C72" s="73"/>
      <c r="D72" s="74"/>
      <c r="E72" s="57"/>
      <c r="F72" s="57"/>
      <c r="G72" s="57"/>
      <c r="H72" s="57"/>
      <c r="I72" s="57"/>
      <c r="J72" s="57"/>
      <c r="K72" s="57"/>
      <c r="L72" s="57"/>
      <c r="M72" s="329">
        <f t="shared" si="16"/>
        <v>0</v>
      </c>
      <c r="N72" s="329">
        <f t="shared" si="13"/>
        <v>0</v>
      </c>
      <c r="O72" s="368" t="e">
        <f t="shared" si="14"/>
        <v>#DIV/0!</v>
      </c>
      <c r="P72" s="372">
        <f t="shared" si="15"/>
        <v>0</v>
      </c>
    </row>
    <row r="73" spans="1:16" ht="17.25" customHeight="1" hidden="1">
      <c r="A73" s="1" t="s">
        <v>81</v>
      </c>
      <c r="B73" s="72"/>
      <c r="C73" s="73"/>
      <c r="D73" s="74"/>
      <c r="E73" s="57"/>
      <c r="F73" s="57"/>
      <c r="G73" s="57"/>
      <c r="H73" s="57"/>
      <c r="I73" s="57"/>
      <c r="J73" s="57"/>
      <c r="K73" s="57"/>
      <c r="L73" s="57"/>
      <c r="M73" s="329">
        <f t="shared" si="16"/>
        <v>0</v>
      </c>
      <c r="N73" s="329">
        <f t="shared" si="13"/>
        <v>0</v>
      </c>
      <c r="O73" s="368" t="e">
        <f t="shared" si="14"/>
        <v>#DIV/0!</v>
      </c>
      <c r="P73" s="372">
        <f t="shared" si="15"/>
        <v>0</v>
      </c>
    </row>
    <row r="74" spans="1:16" ht="17.25" customHeight="1" hidden="1">
      <c r="A74" s="1" t="s">
        <v>82</v>
      </c>
      <c r="B74" s="72"/>
      <c r="C74" s="73"/>
      <c r="D74" s="74"/>
      <c r="E74" s="57"/>
      <c r="F74" s="62"/>
      <c r="G74" s="62"/>
      <c r="H74" s="62"/>
      <c r="I74" s="62"/>
      <c r="J74" s="62"/>
      <c r="K74" s="62"/>
      <c r="L74" s="57"/>
      <c r="M74" s="329">
        <f t="shared" si="16"/>
        <v>0</v>
      </c>
      <c r="N74" s="329">
        <f t="shared" si="13"/>
        <v>0</v>
      </c>
      <c r="O74" s="368" t="e">
        <f t="shared" si="14"/>
        <v>#DIV/0!</v>
      </c>
      <c r="P74" s="372">
        <f t="shared" si="15"/>
        <v>0</v>
      </c>
    </row>
    <row r="75" spans="1:16" ht="17.25" customHeight="1" hidden="1">
      <c r="A75" s="1" t="s">
        <v>83</v>
      </c>
      <c r="B75" s="72"/>
      <c r="C75" s="73"/>
      <c r="D75" s="74"/>
      <c r="E75" s="57"/>
      <c r="F75" s="57"/>
      <c r="G75" s="57"/>
      <c r="H75" s="57"/>
      <c r="I75" s="57"/>
      <c r="J75" s="57"/>
      <c r="K75" s="57"/>
      <c r="L75" s="57"/>
      <c r="M75" s="329">
        <f t="shared" si="16"/>
        <v>0</v>
      </c>
      <c r="N75" s="329">
        <f t="shared" si="13"/>
        <v>0</v>
      </c>
      <c r="O75" s="368" t="e">
        <f t="shared" si="14"/>
        <v>#DIV/0!</v>
      </c>
      <c r="P75" s="372">
        <f t="shared" si="15"/>
        <v>0</v>
      </c>
    </row>
    <row r="76" spans="1:16" ht="17.25" customHeight="1" hidden="1">
      <c r="A76" s="1" t="s">
        <v>84</v>
      </c>
      <c r="B76" s="72"/>
      <c r="C76" s="73"/>
      <c r="D76" s="74"/>
      <c r="E76" s="57"/>
      <c r="F76" s="57"/>
      <c r="G76" s="57"/>
      <c r="H76" s="57"/>
      <c r="I76" s="57"/>
      <c r="J76" s="57"/>
      <c r="K76" s="57"/>
      <c r="L76" s="57"/>
      <c r="M76" s="329">
        <f t="shared" si="16"/>
        <v>0</v>
      </c>
      <c r="N76" s="329">
        <f t="shared" si="13"/>
        <v>0</v>
      </c>
      <c r="O76" s="368" t="e">
        <f t="shared" si="14"/>
        <v>#DIV/0!</v>
      </c>
      <c r="P76" s="372">
        <f t="shared" si="15"/>
        <v>0</v>
      </c>
    </row>
    <row r="77" spans="1:16" ht="17.25" customHeight="1" hidden="1">
      <c r="A77" s="1" t="s">
        <v>85</v>
      </c>
      <c r="B77" s="72"/>
      <c r="C77" s="73"/>
      <c r="D77" s="74"/>
      <c r="E77" s="57"/>
      <c r="F77" s="57"/>
      <c r="G77" s="57"/>
      <c r="H77" s="57"/>
      <c r="I77" s="57"/>
      <c r="J77" s="57"/>
      <c r="K77" s="57"/>
      <c r="L77" s="57"/>
      <c r="M77" s="329">
        <f t="shared" si="16"/>
        <v>0</v>
      </c>
      <c r="N77" s="329">
        <f t="shared" si="13"/>
        <v>0</v>
      </c>
      <c r="O77" s="368" t="e">
        <f t="shared" si="14"/>
        <v>#DIV/0!</v>
      </c>
      <c r="P77" s="372">
        <f t="shared" si="15"/>
        <v>0</v>
      </c>
    </row>
    <row r="78" spans="1:16" ht="17.25" customHeight="1" hidden="1">
      <c r="A78" s="1" t="s">
        <v>86</v>
      </c>
      <c r="B78" s="72"/>
      <c r="C78" s="73"/>
      <c r="D78" s="74"/>
      <c r="E78" s="57"/>
      <c r="F78" s="57"/>
      <c r="G78" s="57"/>
      <c r="H78" s="57"/>
      <c r="I78" s="57"/>
      <c r="J78" s="57"/>
      <c r="K78" s="57"/>
      <c r="L78" s="57"/>
      <c r="M78" s="329">
        <f t="shared" si="16"/>
        <v>0</v>
      </c>
      <c r="N78" s="329">
        <f t="shared" si="13"/>
        <v>0</v>
      </c>
      <c r="O78" s="368" t="e">
        <f t="shared" si="14"/>
        <v>#DIV/0!</v>
      </c>
      <c r="P78" s="372">
        <f t="shared" si="15"/>
        <v>0</v>
      </c>
    </row>
    <row r="79" spans="1:16" ht="17.25" customHeight="1" hidden="1">
      <c r="A79" s="1" t="s">
        <v>87</v>
      </c>
      <c r="B79" s="72"/>
      <c r="C79" s="73"/>
      <c r="D79" s="74"/>
      <c r="E79" s="57"/>
      <c r="F79" s="57"/>
      <c r="G79" s="57"/>
      <c r="H79" s="57"/>
      <c r="I79" s="57"/>
      <c r="J79" s="57"/>
      <c r="K79" s="57"/>
      <c r="L79" s="57"/>
      <c r="M79" s="329">
        <f t="shared" si="16"/>
        <v>0</v>
      </c>
      <c r="N79" s="329">
        <f t="shared" si="13"/>
        <v>0</v>
      </c>
      <c r="O79" s="368" t="e">
        <f t="shared" si="14"/>
        <v>#DIV/0!</v>
      </c>
      <c r="P79" s="372">
        <f t="shared" si="15"/>
        <v>0</v>
      </c>
    </row>
    <row r="80" spans="1:16" ht="17.25" customHeight="1" hidden="1">
      <c r="A80" s="1" t="s">
        <v>88</v>
      </c>
      <c r="B80" s="72"/>
      <c r="C80" s="73"/>
      <c r="D80" s="74"/>
      <c r="E80" s="57"/>
      <c r="F80" s="57"/>
      <c r="G80" s="57"/>
      <c r="H80" s="62"/>
      <c r="I80" s="57"/>
      <c r="J80" s="57"/>
      <c r="K80" s="57"/>
      <c r="L80" s="57"/>
      <c r="M80" s="329">
        <f t="shared" si="16"/>
        <v>0</v>
      </c>
      <c r="N80" s="329">
        <f t="shared" si="13"/>
        <v>0</v>
      </c>
      <c r="O80" s="368" t="e">
        <f t="shared" si="14"/>
        <v>#DIV/0!</v>
      </c>
      <c r="P80" s="372">
        <f t="shared" si="15"/>
        <v>0</v>
      </c>
    </row>
    <row r="81" spans="1:16" ht="17.25" customHeight="1" hidden="1">
      <c r="A81" s="1" t="s">
        <v>89</v>
      </c>
      <c r="B81" s="72"/>
      <c r="C81" s="73"/>
      <c r="D81" s="74"/>
      <c r="E81" s="57"/>
      <c r="F81" s="62"/>
      <c r="G81" s="62"/>
      <c r="H81" s="57"/>
      <c r="I81" s="62"/>
      <c r="J81" s="62"/>
      <c r="K81" s="62"/>
      <c r="L81" s="57"/>
      <c r="M81" s="329">
        <f t="shared" si="16"/>
        <v>0</v>
      </c>
      <c r="N81" s="329">
        <f t="shared" si="13"/>
        <v>0</v>
      </c>
      <c r="O81" s="368" t="e">
        <f t="shared" si="14"/>
        <v>#DIV/0!</v>
      </c>
      <c r="P81" s="372">
        <f t="shared" si="15"/>
        <v>0</v>
      </c>
    </row>
    <row r="82" spans="1:16" ht="17.25" customHeight="1" hidden="1">
      <c r="A82" s="1" t="s">
        <v>90</v>
      </c>
      <c r="B82" s="72"/>
      <c r="C82" s="73"/>
      <c r="D82" s="74"/>
      <c r="E82" s="57"/>
      <c r="F82" s="62"/>
      <c r="G82" s="62"/>
      <c r="H82" s="57"/>
      <c r="I82" s="62"/>
      <c r="J82" s="62"/>
      <c r="K82" s="62"/>
      <c r="L82" s="57"/>
      <c r="M82" s="329">
        <f t="shared" si="16"/>
        <v>0</v>
      </c>
      <c r="N82" s="329">
        <f t="shared" si="13"/>
        <v>0</v>
      </c>
      <c r="O82" s="368" t="e">
        <f t="shared" si="14"/>
        <v>#DIV/0!</v>
      </c>
      <c r="P82" s="372">
        <f t="shared" si="15"/>
        <v>0</v>
      </c>
    </row>
    <row r="83" spans="1:16" ht="17.25" customHeight="1" hidden="1">
      <c r="A83" s="1" t="s">
        <v>91</v>
      </c>
      <c r="B83" s="72"/>
      <c r="C83" s="73"/>
      <c r="D83" s="74"/>
      <c r="E83" s="57"/>
      <c r="F83" s="57"/>
      <c r="G83" s="57"/>
      <c r="H83" s="57"/>
      <c r="I83" s="57"/>
      <c r="J83" s="57"/>
      <c r="K83" s="57"/>
      <c r="L83" s="57"/>
      <c r="M83" s="329">
        <f t="shared" si="16"/>
        <v>0</v>
      </c>
      <c r="N83" s="329">
        <f t="shared" si="13"/>
        <v>0</v>
      </c>
      <c r="O83" s="368" t="e">
        <f t="shared" si="14"/>
        <v>#DIV/0!</v>
      </c>
      <c r="P83" s="372">
        <f t="shared" si="15"/>
        <v>0</v>
      </c>
    </row>
    <row r="84" spans="1:16" ht="17.25" customHeight="1" hidden="1">
      <c r="A84" s="1" t="s">
        <v>92</v>
      </c>
      <c r="B84" s="72"/>
      <c r="C84" s="73"/>
      <c r="D84" s="74"/>
      <c r="E84" s="57"/>
      <c r="F84" s="57"/>
      <c r="G84" s="57"/>
      <c r="H84" s="57"/>
      <c r="I84" s="57"/>
      <c r="J84" s="57"/>
      <c r="K84" s="57"/>
      <c r="L84" s="57"/>
      <c r="M84" s="329">
        <f t="shared" si="16"/>
        <v>0</v>
      </c>
      <c r="N84" s="329">
        <f t="shared" si="13"/>
        <v>0</v>
      </c>
      <c r="O84" s="368" t="e">
        <f t="shared" si="14"/>
        <v>#DIV/0!</v>
      </c>
      <c r="P84" s="372">
        <f t="shared" si="15"/>
        <v>0</v>
      </c>
    </row>
    <row r="85" spans="1:16" ht="17.25" customHeight="1" hidden="1">
      <c r="A85" s="1" t="s">
        <v>93</v>
      </c>
      <c r="B85" s="72"/>
      <c r="C85" s="126"/>
      <c r="D85" s="74"/>
      <c r="E85" s="57"/>
      <c r="F85" s="57"/>
      <c r="G85" s="57"/>
      <c r="H85" s="57"/>
      <c r="I85" s="57"/>
      <c r="J85" s="57"/>
      <c r="K85" s="57"/>
      <c r="L85" s="57"/>
      <c r="M85" s="329">
        <f t="shared" si="16"/>
        <v>0</v>
      </c>
      <c r="N85" s="329">
        <f t="shared" si="13"/>
        <v>0</v>
      </c>
      <c r="O85" s="368" t="e">
        <f t="shared" si="14"/>
        <v>#DIV/0!</v>
      </c>
      <c r="P85" s="372">
        <f t="shared" si="15"/>
        <v>0</v>
      </c>
    </row>
    <row r="86" spans="1:16" ht="17.25" customHeight="1" hidden="1">
      <c r="A86" s="1" t="s">
        <v>94</v>
      </c>
      <c r="B86" s="72"/>
      <c r="C86" s="73"/>
      <c r="D86" s="74"/>
      <c r="E86" s="57"/>
      <c r="F86" s="57"/>
      <c r="G86" s="57"/>
      <c r="H86" s="57"/>
      <c r="I86" s="57"/>
      <c r="J86" s="57"/>
      <c r="K86" s="57"/>
      <c r="L86" s="57"/>
      <c r="M86" s="329">
        <f t="shared" si="16"/>
        <v>0</v>
      </c>
      <c r="N86" s="329">
        <f t="shared" si="13"/>
        <v>0</v>
      </c>
      <c r="O86" s="368" t="e">
        <f t="shared" si="14"/>
        <v>#DIV/0!</v>
      </c>
      <c r="P86" s="372">
        <f t="shared" si="15"/>
        <v>0</v>
      </c>
    </row>
    <row r="87" spans="1:16" ht="17.25" customHeight="1" hidden="1">
      <c r="A87" s="1" t="s">
        <v>95</v>
      </c>
      <c r="B87" s="72"/>
      <c r="C87" s="73"/>
      <c r="D87" s="74"/>
      <c r="E87" s="57"/>
      <c r="F87" s="57"/>
      <c r="G87" s="57"/>
      <c r="H87" s="57"/>
      <c r="I87" s="57"/>
      <c r="J87" s="57"/>
      <c r="K87" s="57"/>
      <c r="L87" s="57"/>
      <c r="M87" s="329">
        <f t="shared" si="16"/>
        <v>0</v>
      </c>
      <c r="N87" s="329">
        <f t="shared" si="13"/>
        <v>0</v>
      </c>
      <c r="O87" s="368" t="e">
        <f t="shared" si="14"/>
        <v>#DIV/0!</v>
      </c>
      <c r="P87" s="372">
        <f t="shared" si="15"/>
        <v>0</v>
      </c>
    </row>
    <row r="88" spans="1:16" ht="17.25" customHeight="1" hidden="1">
      <c r="A88" s="4" t="s">
        <v>96</v>
      </c>
      <c r="B88" s="72"/>
      <c r="C88" s="73"/>
      <c r="D88" s="74"/>
      <c r="E88" s="57"/>
      <c r="F88" s="57"/>
      <c r="G88" s="57"/>
      <c r="H88" s="57"/>
      <c r="I88" s="57"/>
      <c r="J88" s="57"/>
      <c r="K88" s="57"/>
      <c r="L88" s="57"/>
      <c r="M88" s="329">
        <f t="shared" si="16"/>
        <v>0</v>
      </c>
      <c r="N88" s="329">
        <f t="shared" si="13"/>
        <v>0</v>
      </c>
      <c r="O88" s="368" t="e">
        <f t="shared" si="14"/>
        <v>#DIV/0!</v>
      </c>
      <c r="P88" s="372">
        <f t="shared" si="15"/>
        <v>0</v>
      </c>
    </row>
    <row r="89" spans="1:16" ht="17.25" customHeight="1" hidden="1">
      <c r="A89" s="4" t="s">
        <v>97</v>
      </c>
      <c r="B89" s="72"/>
      <c r="C89" s="126"/>
      <c r="D89" s="74"/>
      <c r="E89" s="57"/>
      <c r="F89" s="57"/>
      <c r="G89" s="57"/>
      <c r="H89" s="57"/>
      <c r="I89" s="57"/>
      <c r="J89" s="57"/>
      <c r="K89" s="57"/>
      <c r="L89" s="57"/>
      <c r="M89" s="329">
        <f t="shared" si="16"/>
        <v>0</v>
      </c>
      <c r="N89" s="329">
        <f t="shared" si="13"/>
        <v>0</v>
      </c>
      <c r="O89" s="368" t="e">
        <f t="shared" si="14"/>
        <v>#DIV/0!</v>
      </c>
      <c r="P89" s="372">
        <f t="shared" si="15"/>
        <v>0</v>
      </c>
    </row>
    <row r="90" spans="1:16" ht="17.25" customHeight="1" hidden="1">
      <c r="A90" s="4" t="s">
        <v>98</v>
      </c>
      <c r="B90" s="72"/>
      <c r="C90" s="73"/>
      <c r="D90" s="74"/>
      <c r="E90" s="57"/>
      <c r="F90" s="57"/>
      <c r="G90" s="57"/>
      <c r="H90" s="57"/>
      <c r="I90" s="57"/>
      <c r="J90" s="57"/>
      <c r="K90" s="57"/>
      <c r="L90" s="57"/>
      <c r="M90" s="329">
        <f t="shared" si="16"/>
        <v>0</v>
      </c>
      <c r="N90" s="329">
        <f t="shared" si="13"/>
        <v>0</v>
      </c>
      <c r="O90" s="368" t="e">
        <f t="shared" si="14"/>
        <v>#DIV/0!</v>
      </c>
      <c r="P90" s="372">
        <f t="shared" si="15"/>
        <v>0</v>
      </c>
    </row>
    <row r="91" spans="1:16" ht="17.25" customHeight="1" hidden="1">
      <c r="A91" s="4" t="s">
        <v>99</v>
      </c>
      <c r="B91" s="72"/>
      <c r="C91" s="73"/>
      <c r="D91" s="74"/>
      <c r="E91" s="57"/>
      <c r="F91" s="57"/>
      <c r="G91" s="57"/>
      <c r="H91" s="57"/>
      <c r="I91" s="57"/>
      <c r="J91" s="57"/>
      <c r="K91" s="57"/>
      <c r="L91" s="57"/>
      <c r="M91" s="329">
        <f t="shared" si="16"/>
        <v>0</v>
      </c>
      <c r="N91" s="329">
        <f t="shared" si="13"/>
        <v>0</v>
      </c>
      <c r="O91" s="368" t="e">
        <f t="shared" si="14"/>
        <v>#DIV/0!</v>
      </c>
      <c r="P91" s="372">
        <f t="shared" si="15"/>
        <v>0</v>
      </c>
    </row>
    <row r="92" spans="1:16" ht="17.25" customHeight="1" hidden="1">
      <c r="A92" s="4" t="s">
        <v>100</v>
      </c>
      <c r="B92" s="72"/>
      <c r="C92" s="73"/>
      <c r="D92" s="74"/>
      <c r="E92" s="57"/>
      <c r="F92" s="57"/>
      <c r="G92" s="57"/>
      <c r="H92" s="57"/>
      <c r="I92" s="57"/>
      <c r="J92" s="57"/>
      <c r="K92" s="57"/>
      <c r="L92" s="57"/>
      <c r="M92" s="329">
        <f t="shared" si="16"/>
        <v>0</v>
      </c>
      <c r="N92" s="329">
        <f t="shared" si="13"/>
        <v>0</v>
      </c>
      <c r="O92" s="368" t="e">
        <f t="shared" si="14"/>
        <v>#DIV/0!</v>
      </c>
      <c r="P92" s="372">
        <f t="shared" si="15"/>
        <v>0</v>
      </c>
    </row>
    <row r="93" spans="1:16" ht="17.25" customHeight="1" hidden="1">
      <c r="A93" s="4" t="s">
        <v>101</v>
      </c>
      <c r="B93" s="72"/>
      <c r="C93" s="73"/>
      <c r="D93" s="74"/>
      <c r="E93" s="57"/>
      <c r="F93" s="57"/>
      <c r="G93" s="57"/>
      <c r="H93" s="57"/>
      <c r="I93" s="57"/>
      <c r="J93" s="57"/>
      <c r="K93" s="57"/>
      <c r="L93" s="57"/>
      <c r="M93" s="329">
        <f t="shared" si="16"/>
        <v>0</v>
      </c>
      <c r="N93" s="329">
        <f t="shared" si="13"/>
        <v>0</v>
      </c>
      <c r="O93" s="368" t="e">
        <f t="shared" si="14"/>
        <v>#DIV/0!</v>
      </c>
      <c r="P93" s="372">
        <f t="shared" si="15"/>
        <v>0</v>
      </c>
    </row>
    <row r="94" spans="1:16" ht="17.25" customHeight="1" hidden="1">
      <c r="A94" s="4" t="s">
        <v>102</v>
      </c>
      <c r="B94" s="72"/>
      <c r="C94" s="73"/>
      <c r="D94" s="74"/>
      <c r="E94" s="57"/>
      <c r="F94" s="57"/>
      <c r="G94" s="57"/>
      <c r="H94" s="57"/>
      <c r="I94" s="57"/>
      <c r="J94" s="57"/>
      <c r="K94" s="57"/>
      <c r="L94" s="57"/>
      <c r="M94" s="329">
        <f t="shared" si="16"/>
        <v>0</v>
      </c>
      <c r="N94" s="329">
        <f t="shared" si="13"/>
        <v>0</v>
      </c>
      <c r="O94" s="368" t="e">
        <f t="shared" si="14"/>
        <v>#DIV/0!</v>
      </c>
      <c r="P94" s="372">
        <f t="shared" si="15"/>
        <v>0</v>
      </c>
    </row>
    <row r="95" spans="1:16" ht="17.25" customHeight="1" hidden="1" thickBot="1">
      <c r="A95" s="5" t="s">
        <v>103</v>
      </c>
      <c r="B95" s="77"/>
      <c r="C95" s="76"/>
      <c r="D95" s="337"/>
      <c r="E95" s="77"/>
      <c r="F95" s="77"/>
      <c r="G95" s="77"/>
      <c r="H95" s="77"/>
      <c r="I95" s="77"/>
      <c r="J95" s="77"/>
      <c r="K95" s="77"/>
      <c r="L95" s="77"/>
      <c r="M95" s="330">
        <f t="shared" si="16"/>
        <v>0</v>
      </c>
      <c r="N95" s="330">
        <f t="shared" si="13"/>
        <v>0</v>
      </c>
      <c r="O95" s="370" t="e">
        <f t="shared" si="14"/>
        <v>#DIV/0!</v>
      </c>
      <c r="P95" s="374">
        <f t="shared" si="15"/>
        <v>0</v>
      </c>
    </row>
  </sheetData>
  <sheetProtection/>
  <mergeCells count="18">
    <mergeCell ref="R5:R8"/>
    <mergeCell ref="L2:L5"/>
    <mergeCell ref="M2:M5"/>
    <mergeCell ref="N2:N5"/>
    <mergeCell ref="A1:P1"/>
    <mergeCell ref="A2:A5"/>
    <mergeCell ref="B2:B5"/>
    <mergeCell ref="C2:C5"/>
    <mergeCell ref="D2:D5"/>
    <mergeCell ref="F2:F5"/>
    <mergeCell ref="G2:G5"/>
    <mergeCell ref="H2:H5"/>
    <mergeCell ref="I2:I5"/>
    <mergeCell ref="J2:J5"/>
    <mergeCell ref="O2:O5"/>
    <mergeCell ref="P2:P5"/>
    <mergeCell ref="K2:K5"/>
    <mergeCell ref="E2:E5"/>
  </mergeCells>
  <conditionalFormatting sqref="F6:K6 F55:K74 F83:K95 F75:G82 I75:K82 A6:B95">
    <cfRule type="cellIs" priority="26" dxfId="279" operator="between" stopIfTrue="1">
      <formula>200</formula>
      <formula>219</formula>
    </cfRule>
    <cfRule type="cellIs" priority="27" dxfId="280" operator="between" stopIfTrue="1">
      <formula>220</formula>
      <formula>249</formula>
    </cfRule>
    <cfRule type="cellIs" priority="28" dxfId="281" operator="between" stopIfTrue="1">
      <formula>250</formula>
      <formula>300</formula>
    </cfRule>
  </conditionalFormatting>
  <conditionalFormatting sqref="F7:J12 F24:J27 G23:J23 F14:J22 G13:J13 F29:J35 G28:J28">
    <cfRule type="cellIs" priority="23" dxfId="279" operator="between" stopIfTrue="1">
      <formula>200</formula>
      <formula>219</formula>
    </cfRule>
    <cfRule type="cellIs" priority="24" dxfId="280" operator="between" stopIfTrue="1">
      <formula>220</formula>
      <formula>249</formula>
    </cfRule>
    <cfRule type="cellIs" priority="25" dxfId="281" operator="between" stopIfTrue="1">
      <formula>250</formula>
      <formula>300</formula>
    </cfRule>
  </conditionalFormatting>
  <conditionalFormatting sqref="K7:K35">
    <cfRule type="cellIs" priority="17" dxfId="279" operator="between" stopIfTrue="1">
      <formula>200</formula>
      <formula>219</formula>
    </cfRule>
    <cfRule type="cellIs" priority="18" dxfId="280" operator="between" stopIfTrue="1">
      <formula>220</formula>
      <formula>249</formula>
    </cfRule>
    <cfRule type="cellIs" priority="19" dxfId="281" operator="between" stopIfTrue="1">
      <formula>250</formula>
      <formula>300</formula>
    </cfRule>
  </conditionalFormatting>
  <conditionalFormatting sqref="F36:J43">
    <cfRule type="cellIs" priority="14" dxfId="279" operator="between" stopIfTrue="1">
      <formula>200</formula>
      <formula>219</formula>
    </cfRule>
    <cfRule type="cellIs" priority="15" dxfId="280" operator="between" stopIfTrue="1">
      <formula>220</formula>
      <formula>249</formula>
    </cfRule>
    <cfRule type="cellIs" priority="16" dxfId="281" operator="between" stopIfTrue="1">
      <formula>250</formula>
      <formula>300</formula>
    </cfRule>
  </conditionalFormatting>
  <conditionalFormatting sqref="K36:K43">
    <cfRule type="cellIs" priority="11" dxfId="279" operator="between" stopIfTrue="1">
      <formula>200</formula>
      <formula>219</formula>
    </cfRule>
    <cfRule type="cellIs" priority="12" dxfId="280" operator="between" stopIfTrue="1">
      <formula>220</formula>
      <formula>249</formula>
    </cfRule>
    <cfRule type="cellIs" priority="13" dxfId="281" operator="between" stopIfTrue="1">
      <formula>250</formula>
      <formula>300</formula>
    </cfRule>
  </conditionalFormatting>
  <conditionalFormatting sqref="F44:J54">
    <cfRule type="cellIs" priority="8" dxfId="279" operator="between" stopIfTrue="1">
      <formula>200</formula>
      <formula>219</formula>
    </cfRule>
    <cfRule type="cellIs" priority="9" dxfId="280" operator="between" stopIfTrue="1">
      <formula>220</formula>
      <formula>249</formula>
    </cfRule>
    <cfRule type="cellIs" priority="10" dxfId="281" operator="between" stopIfTrue="1">
      <formula>250</formula>
      <formula>300</formula>
    </cfRule>
  </conditionalFormatting>
  <conditionalFormatting sqref="K44:K54">
    <cfRule type="cellIs" priority="5" dxfId="279" operator="between" stopIfTrue="1">
      <formula>200</formula>
      <formula>219</formula>
    </cfRule>
    <cfRule type="cellIs" priority="6" dxfId="280" operator="between" stopIfTrue="1">
      <formula>220</formula>
      <formula>249</formula>
    </cfRule>
    <cfRule type="cellIs" priority="7" dxfId="281" operator="between" stopIfTrue="1">
      <formula>250</formula>
      <formula>300</formula>
    </cfRule>
  </conditionalFormatting>
  <conditionalFormatting sqref="H75:H82">
    <cfRule type="cellIs" priority="2" dxfId="279" operator="between" stopIfTrue="1">
      <formula>200</formula>
      <formula>219</formula>
    </cfRule>
    <cfRule type="cellIs" priority="3" dxfId="280" operator="between" stopIfTrue="1">
      <formula>220</formula>
      <formula>249</formula>
    </cfRule>
    <cfRule type="cellIs" priority="4" dxfId="281" operator="between" stopIfTrue="1">
      <formula>250</formula>
      <formula>300</formula>
    </cfRule>
  </conditionalFormatting>
  <conditionalFormatting sqref="F6:K95">
    <cfRule type="cellIs" priority="1" dxfId="282" operator="equal">
      <formula>300</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10.xml><?xml version="1.0" encoding="utf-8"?>
<worksheet xmlns="http://schemas.openxmlformats.org/spreadsheetml/2006/main" xmlns:r="http://schemas.openxmlformats.org/officeDocument/2006/relationships">
  <dimension ref="A1:O197"/>
  <sheetViews>
    <sheetView zoomScalePageLayoutView="0" workbookViewId="0" topLeftCell="A1">
      <selection activeCell="L11" sqref="L11"/>
    </sheetView>
  </sheetViews>
  <sheetFormatPr defaultColWidth="9.140625" defaultRowHeight="15"/>
  <cols>
    <col min="1" max="1" width="5.7109375" style="0" customWidth="1"/>
    <col min="2" max="2" width="24.28125" style="0" customWidth="1"/>
    <col min="3" max="3" width="8.7109375" style="48" customWidth="1"/>
    <col min="4" max="4" width="8.7109375" style="44" customWidth="1"/>
    <col min="5" max="12" width="8.7109375" style="0" customWidth="1"/>
    <col min="13" max="13" width="10.00390625" style="0" customWidth="1"/>
    <col min="14" max="15" width="8.7109375" style="0" customWidth="1"/>
  </cols>
  <sheetData>
    <row r="1" spans="1:15" ht="21">
      <c r="A1" s="522" t="s">
        <v>185</v>
      </c>
      <c r="B1" s="523"/>
      <c r="C1" s="523"/>
      <c r="D1" s="523"/>
      <c r="E1" s="523"/>
      <c r="F1" s="523"/>
      <c r="G1" s="523"/>
      <c r="H1" s="523"/>
      <c r="I1" s="523"/>
      <c r="J1" s="523"/>
      <c r="K1" s="523"/>
      <c r="L1" s="523"/>
      <c r="M1" s="523"/>
      <c r="N1" s="523"/>
      <c r="O1" s="524"/>
    </row>
    <row r="2" spans="1:15" ht="14.25">
      <c r="A2" s="621"/>
      <c r="B2" s="528" t="s">
        <v>1</v>
      </c>
      <c r="C2" s="652" t="s">
        <v>2</v>
      </c>
      <c r="D2" s="540" t="s">
        <v>10</v>
      </c>
      <c r="E2" s="528" t="s">
        <v>3</v>
      </c>
      <c r="F2" s="528" t="s">
        <v>4</v>
      </c>
      <c r="G2" s="528" t="s">
        <v>5</v>
      </c>
      <c r="H2" s="528" t="s">
        <v>6</v>
      </c>
      <c r="I2" s="528" t="s">
        <v>7</v>
      </c>
      <c r="J2" s="528" t="s">
        <v>8</v>
      </c>
      <c r="K2" s="540" t="s">
        <v>9</v>
      </c>
      <c r="L2" s="540" t="s">
        <v>10</v>
      </c>
      <c r="M2" s="288"/>
      <c r="N2" s="534" t="s">
        <v>11</v>
      </c>
      <c r="O2" s="581" t="s">
        <v>12</v>
      </c>
    </row>
    <row r="3" spans="1:15" ht="14.25">
      <c r="A3" s="621"/>
      <c r="B3" s="529"/>
      <c r="C3" s="622"/>
      <c r="D3" s="541"/>
      <c r="E3" s="529"/>
      <c r="F3" s="529"/>
      <c r="G3" s="529"/>
      <c r="H3" s="529"/>
      <c r="I3" s="529"/>
      <c r="J3" s="529"/>
      <c r="K3" s="541"/>
      <c r="L3" s="541"/>
      <c r="M3" s="289"/>
      <c r="N3" s="535"/>
      <c r="O3" s="582"/>
    </row>
    <row r="4" spans="1:15" ht="14.25">
      <c r="A4" s="621"/>
      <c r="B4" s="529"/>
      <c r="C4" s="622"/>
      <c r="D4" s="541"/>
      <c r="E4" s="529"/>
      <c r="F4" s="529"/>
      <c r="G4" s="529"/>
      <c r="H4" s="529"/>
      <c r="I4" s="529"/>
      <c r="J4" s="529"/>
      <c r="K4" s="541"/>
      <c r="L4" s="541"/>
      <c r="M4" s="289"/>
      <c r="N4" s="535"/>
      <c r="O4" s="582"/>
    </row>
    <row r="5" spans="1:15" ht="21" customHeight="1" thickBot="1">
      <c r="A5" s="621"/>
      <c r="B5" s="530"/>
      <c r="C5" s="623"/>
      <c r="D5" s="570"/>
      <c r="E5" s="530"/>
      <c r="F5" s="530"/>
      <c r="G5" s="530"/>
      <c r="H5" s="530"/>
      <c r="I5" s="530"/>
      <c r="J5" s="530"/>
      <c r="K5" s="570"/>
      <c r="L5" s="570"/>
      <c r="M5" s="289"/>
      <c r="N5" s="535"/>
      <c r="O5" s="582"/>
    </row>
    <row r="6" spans="1:15" ht="15.75" customHeight="1">
      <c r="A6" s="654" t="s">
        <v>14</v>
      </c>
      <c r="B6" s="217" t="s">
        <v>115</v>
      </c>
      <c r="C6" s="106" t="str">
        <f>VLOOKUP(B6,Single!$C$6:$N$95,2,0)</f>
        <v>HUN</v>
      </c>
      <c r="D6" s="56">
        <f>VLOOKUP(B6,Single!$C$6:$N$95,3,0)</f>
        <v>4</v>
      </c>
      <c r="E6" s="56">
        <f>VLOOKUP(B6,Single!$C$6:$N$95,4,0)</f>
        <v>182</v>
      </c>
      <c r="F6" s="56">
        <f>VLOOKUP(B6,Single!$C$6:$N$95,5,0)</f>
        <v>223</v>
      </c>
      <c r="G6" s="56">
        <f>VLOOKUP(B6,Single!$C$6:$N$95,6,0)</f>
        <v>222</v>
      </c>
      <c r="H6" s="56">
        <f>VLOOKUP(B6,Single!$C$6:$N$95,7,0)</f>
        <v>215</v>
      </c>
      <c r="I6" s="56">
        <f>VLOOKUP(B6,Single!$C$6:$N$95,8,0)</f>
        <v>217</v>
      </c>
      <c r="J6" s="56">
        <f>VLOOKUP(B6,Single!$C$6:$N$95,9,0)</f>
        <v>238</v>
      </c>
      <c r="K6" s="56">
        <f>VLOOKUP(B6,Single!$C$6:$N$95,10,0)</f>
        <v>0</v>
      </c>
      <c r="L6" s="56">
        <f>VLOOKUP(B6,Single!$C$6:$N$95,11,0)</f>
        <v>24</v>
      </c>
      <c r="M6" s="56">
        <f>SUM(D6:L6)</f>
        <v>1325</v>
      </c>
      <c r="N6" s="83">
        <f>SUM(E6:L8)</f>
        <v>3261</v>
      </c>
      <c r="O6" s="128">
        <f>AVERAGE(E6:J8)</f>
        <v>199.8125</v>
      </c>
    </row>
    <row r="7" spans="1:15" ht="15.75" customHeight="1">
      <c r="A7" s="654"/>
      <c r="B7" s="141" t="s">
        <v>115</v>
      </c>
      <c r="C7" s="141"/>
      <c r="D7" s="203">
        <f>VLOOKUP(B7,Doubles!$C$6:$N$93,3,0)</f>
        <v>4</v>
      </c>
      <c r="E7" s="57">
        <f>VLOOKUP(B7,Doubles!$C$6:$N$93,4,0)</f>
        <v>157</v>
      </c>
      <c r="F7" s="57">
        <f>VLOOKUP(B7,Doubles!$C$6:$N$93,5,0)</f>
        <v>178</v>
      </c>
      <c r="G7" s="57">
        <f>VLOOKUP(B7,Doubles!$C$6:$N$93,6,0)</f>
        <v>163</v>
      </c>
      <c r="H7" s="57">
        <f>VLOOKUP(B7,Doubles!$C$6:$N$93,7,0)</f>
        <v>206</v>
      </c>
      <c r="I7" s="57">
        <f>VLOOKUP(B7,Doubles!$C$6:$N$93,8,0)</f>
        <v>180</v>
      </c>
      <c r="J7" s="57">
        <f>VLOOKUP(B7,Doubles!$C$6:$N$93,9,0)</f>
        <v>169</v>
      </c>
      <c r="K7" s="57">
        <f>VLOOKUP(B7,Doubles!$C$6:$N$93,10,0)</f>
        <v>0</v>
      </c>
      <c r="L7" s="57">
        <f>VLOOKUP(B7,Doubles!$C$6:$N$93,11,0)</f>
        <v>24</v>
      </c>
      <c r="M7" s="57">
        <f>SUM(D7:L7)</f>
        <v>1081</v>
      </c>
      <c r="N7" s="83">
        <f>SUM(E6:L8)</f>
        <v>3261</v>
      </c>
      <c r="O7" s="128">
        <f>AVERAGE(E6:J8)</f>
        <v>199.8125</v>
      </c>
    </row>
    <row r="8" spans="1:15" ht="15.75" customHeight="1" thickBot="1">
      <c r="A8" s="655"/>
      <c r="B8" s="141" t="s">
        <v>115</v>
      </c>
      <c r="C8" s="141"/>
      <c r="D8" s="203" t="e">
        <f>VLOOKUP(B8,Teams!C96:L179,3,0)</f>
        <v>#N/A</v>
      </c>
      <c r="E8" s="117">
        <f>VLOOKUP(B8,Teams!$C$6:$L$89,4,0)</f>
        <v>219</v>
      </c>
      <c r="F8" s="117">
        <f>VLOOKUP(B8,Teams!$C$6:$L$89,5,0)</f>
        <v>191</v>
      </c>
      <c r="G8" s="117">
        <f>VLOOKUP(B8,Teams!$C$6:$L$89,6,0)</f>
        <v>225</v>
      </c>
      <c r="H8" s="117">
        <f>VLOOKUP(B8,Teams!$C$6:$L$89,7,0)</f>
        <v>212</v>
      </c>
      <c r="I8" s="117"/>
      <c r="J8" s="117"/>
      <c r="K8" s="117">
        <f>VLOOKUP(B8,Teams!$C$6:$L$89,8,0)</f>
        <v>0</v>
      </c>
      <c r="L8" s="117">
        <f>VLOOKUP(B8,Teams!$C$6:$L$89,9,0)</f>
        <v>16</v>
      </c>
      <c r="M8" s="117" t="e">
        <f>SUM(D8:L8)</f>
        <v>#N/A</v>
      </c>
      <c r="N8" s="131">
        <f>SUM(E6:L8)</f>
        <v>3261</v>
      </c>
      <c r="O8" s="120">
        <f>AVERAGE(E6:J8)</f>
        <v>199.8125</v>
      </c>
    </row>
    <row r="9" spans="1:15" ht="15.75" customHeight="1" thickTop="1">
      <c r="A9" s="653" t="s">
        <v>15</v>
      </c>
      <c r="B9" s="139" t="s">
        <v>176</v>
      </c>
      <c r="C9" s="121" t="e">
        <f>VLOOKUP(B9,Single!$C$6:$N$95,2,0)</f>
        <v>#N/A</v>
      </c>
      <c r="D9" s="122" t="e">
        <f>VLOOKUP(B9,Single!$C$6:$N$95,3,0)</f>
        <v>#N/A</v>
      </c>
      <c r="E9" s="122" t="e">
        <f>VLOOKUP(B9,Single!$C$6:$N$95,4,0)</f>
        <v>#N/A</v>
      </c>
      <c r="F9" s="122" t="e">
        <f>VLOOKUP(B9,Single!$C$6:$N$95,5,0)</f>
        <v>#N/A</v>
      </c>
      <c r="G9" s="122" t="e">
        <f>VLOOKUP(B9,Single!$C$6:$N$95,6,0)</f>
        <v>#N/A</v>
      </c>
      <c r="H9" s="122" t="e">
        <f>VLOOKUP(B9,Single!$C$6:$N$95,7,0)</f>
        <v>#N/A</v>
      </c>
      <c r="I9" s="122" t="e">
        <f>VLOOKUP(B9,Single!$C$6:$N$95,8,0)</f>
        <v>#N/A</v>
      </c>
      <c r="J9" s="122" t="e">
        <f>VLOOKUP(B9,Single!$C$6:$N$95,9,0)</f>
        <v>#N/A</v>
      </c>
      <c r="K9" s="122" t="e">
        <f>VLOOKUP(B9,Single!$C$6:$N$95,10,0)</f>
        <v>#N/A</v>
      </c>
      <c r="L9" s="122" t="e">
        <f>VLOOKUP(B9,Single!$C$6:$N$95,11,0)</f>
        <v>#N/A</v>
      </c>
      <c r="M9" s="56"/>
      <c r="N9" s="83" t="e">
        <f>SUM(E9:L11)</f>
        <v>#N/A</v>
      </c>
      <c r="O9" s="133" t="e">
        <f>AVERAGE(E9:J11)</f>
        <v>#N/A</v>
      </c>
    </row>
    <row r="10" spans="1:15" ht="15.75" customHeight="1">
      <c r="A10" s="654"/>
      <c r="B10" s="129" t="s">
        <v>176</v>
      </c>
      <c r="C10" s="141"/>
      <c r="D10" s="203" t="e">
        <f>VLOOKUP(B10,Doubles!$C$6:$N$93,3,0)</f>
        <v>#N/A</v>
      </c>
      <c r="E10" s="57" t="e">
        <f>VLOOKUP(B10,Doubles!$C$6:$N$93,4,0)</f>
        <v>#N/A</v>
      </c>
      <c r="F10" s="57" t="e">
        <f>VLOOKUP(B10,Doubles!$C$6:$N$93,5,0)</f>
        <v>#N/A</v>
      </c>
      <c r="G10" s="57" t="e">
        <f>VLOOKUP(B10,Doubles!$C$6:$N$93,6,0)</f>
        <v>#N/A</v>
      </c>
      <c r="H10" s="57" t="e">
        <f>VLOOKUP(B10,Doubles!$C$6:$N$93,7,0)</f>
        <v>#N/A</v>
      </c>
      <c r="I10" s="57" t="e">
        <f>VLOOKUP(B10,Doubles!$C$6:$N$93,8,0)</f>
        <v>#N/A</v>
      </c>
      <c r="J10" s="57" t="e">
        <f>VLOOKUP(B10,Doubles!$C$6:$N$93,9,0)</f>
        <v>#N/A</v>
      </c>
      <c r="K10" s="57" t="e">
        <f>VLOOKUP(B10,Doubles!$C$6:$N$93,10,0)</f>
        <v>#N/A</v>
      </c>
      <c r="L10" s="57" t="e">
        <f>VLOOKUP(B10,Doubles!$C$6:$N$93,11,0)</f>
        <v>#N/A</v>
      </c>
      <c r="M10" s="57"/>
      <c r="N10" s="83" t="e">
        <f>SUM(E9:L11)</f>
        <v>#N/A</v>
      </c>
      <c r="O10" s="128" t="e">
        <f>AVERAGE(E9:J11)</f>
        <v>#N/A</v>
      </c>
    </row>
    <row r="11" spans="1:15" ht="15.75" customHeight="1" thickBot="1">
      <c r="A11" s="655"/>
      <c r="B11" s="137" t="s">
        <v>176</v>
      </c>
      <c r="C11" s="137"/>
      <c r="D11" s="204" t="e">
        <f>VLOOKUP(B11,Teams!C147:L230,3,0)</f>
        <v>#N/A</v>
      </c>
      <c r="E11" s="117" t="e">
        <f>VLOOKUP(B11,Teams!$C$6:$L$89,4,0)</f>
        <v>#N/A</v>
      </c>
      <c r="F11" s="117" t="e">
        <f>VLOOKUP(B11,Teams!$C$6:$L$89,5,0)</f>
        <v>#N/A</v>
      </c>
      <c r="G11" s="117" t="e">
        <f>VLOOKUP(B11,Teams!$C$6:$L$89,6,0)</f>
        <v>#N/A</v>
      </c>
      <c r="H11" s="117" t="e">
        <f>VLOOKUP(B11,Teams!$C$6:$L$89,7,0)</f>
        <v>#N/A</v>
      </c>
      <c r="I11" s="117"/>
      <c r="J11" s="117"/>
      <c r="K11" s="117" t="e">
        <f>VLOOKUP(B11,Teams!$C$6:$L$89,8,0)</f>
        <v>#N/A</v>
      </c>
      <c r="L11" s="117" t="e">
        <f>VLOOKUP(B11,Teams!$C$6:$L$89,9,0)</f>
        <v>#N/A</v>
      </c>
      <c r="M11" s="117"/>
      <c r="N11" s="131" t="e">
        <f>SUM(E9:L11)</f>
        <v>#N/A</v>
      </c>
      <c r="O11" s="120" t="e">
        <f>AVERAGE(E9:J11)</f>
        <v>#N/A</v>
      </c>
    </row>
    <row r="12" spans="1:15" ht="15.75" customHeight="1" thickTop="1">
      <c r="A12" s="653" t="s">
        <v>16</v>
      </c>
      <c r="B12" s="139" t="s">
        <v>201</v>
      </c>
      <c r="C12" s="140" t="e">
        <f>VLOOKUP(B12,Single!$C$6:$N$95,2,0)</f>
        <v>#N/A</v>
      </c>
      <c r="D12" s="122" t="e">
        <f>VLOOKUP(B12,Single!$C$6:$N$95,3,0)</f>
        <v>#N/A</v>
      </c>
      <c r="E12" s="122" t="e">
        <f>VLOOKUP(B12,Single!$C$6:$N$95,4,0)</f>
        <v>#N/A</v>
      </c>
      <c r="F12" s="122" t="e">
        <f>VLOOKUP(B12,Single!$C$6:$N$95,5,0)</f>
        <v>#N/A</v>
      </c>
      <c r="G12" s="122" t="e">
        <f>VLOOKUP(B12,Single!$C$6:$N$95,6,0)</f>
        <v>#N/A</v>
      </c>
      <c r="H12" s="122" t="e">
        <f>VLOOKUP(B12,Single!$C$6:$N$95,7,0)</f>
        <v>#N/A</v>
      </c>
      <c r="I12" s="122" t="e">
        <f>VLOOKUP(B12,Single!$C$6:$N$95,8,0)</f>
        <v>#N/A</v>
      </c>
      <c r="J12" s="122" t="e">
        <f>VLOOKUP(B12,Single!$C$6:$N$95,9,0)</f>
        <v>#N/A</v>
      </c>
      <c r="K12" s="122" t="e">
        <f>VLOOKUP(B12,Single!$C$6:$N$95,10,0)</f>
        <v>#N/A</v>
      </c>
      <c r="L12" s="122" t="e">
        <f>VLOOKUP(B12,Single!$C$6:$N$95,11,0)</f>
        <v>#N/A</v>
      </c>
      <c r="M12" s="56"/>
      <c r="N12" s="83" t="e">
        <f>SUM(E12:L14)</f>
        <v>#N/A</v>
      </c>
      <c r="O12" s="133" t="e">
        <f>AVERAGE(E12:J14)</f>
        <v>#N/A</v>
      </c>
    </row>
    <row r="13" spans="1:15" ht="15.75" customHeight="1">
      <c r="A13" s="654"/>
      <c r="B13" s="129" t="s">
        <v>201</v>
      </c>
      <c r="C13" s="141"/>
      <c r="D13" s="203" t="e">
        <f>VLOOKUP(B13,Doubles!$C$6:$N$93,3,0)</f>
        <v>#N/A</v>
      </c>
      <c r="E13" s="57" t="e">
        <f>VLOOKUP(B13,Doubles!$C$6:$N$93,4,0)</f>
        <v>#N/A</v>
      </c>
      <c r="F13" s="57" t="e">
        <f>VLOOKUP(B13,Doubles!$C$6:$N$93,5,0)</f>
        <v>#N/A</v>
      </c>
      <c r="G13" s="57" t="e">
        <f>VLOOKUP(B13,Doubles!$C$6:$N$93,6,0)</f>
        <v>#N/A</v>
      </c>
      <c r="H13" s="57" t="e">
        <f>VLOOKUP(B13,Doubles!$C$6:$N$93,7,0)</f>
        <v>#N/A</v>
      </c>
      <c r="I13" s="57" t="e">
        <f>VLOOKUP(B13,Doubles!$C$6:$N$93,8,0)</f>
        <v>#N/A</v>
      </c>
      <c r="J13" s="57" t="e">
        <f>VLOOKUP(B13,Doubles!$C$6:$N$93,9,0)</f>
        <v>#N/A</v>
      </c>
      <c r="K13" s="57" t="e">
        <f>VLOOKUP(B13,Doubles!$C$6:$N$93,10,0)</f>
        <v>#N/A</v>
      </c>
      <c r="L13" s="57" t="e">
        <f>VLOOKUP(B13,Doubles!$C$6:$N$93,11,0)</f>
        <v>#N/A</v>
      </c>
      <c r="M13" s="57"/>
      <c r="N13" s="83" t="e">
        <f>SUM(E12:L14)</f>
        <v>#N/A</v>
      </c>
      <c r="O13" s="128" t="e">
        <f>AVERAGE(E12:J14)</f>
        <v>#N/A</v>
      </c>
    </row>
    <row r="14" spans="1:15" ht="15.75" customHeight="1" thickBot="1">
      <c r="A14" s="655"/>
      <c r="B14" s="137" t="s">
        <v>201</v>
      </c>
      <c r="C14" s="137"/>
      <c r="D14" s="204" t="e">
        <f>VLOOKUP(B14,Teams!C84:L167,3,0)</f>
        <v>#N/A</v>
      </c>
      <c r="E14" s="117" t="e">
        <f>VLOOKUP(B14,Teams!$C$6:$L$89,4,0)</f>
        <v>#N/A</v>
      </c>
      <c r="F14" s="117" t="e">
        <f>VLOOKUP(B14,Teams!$C$6:$L$89,5,0)</f>
        <v>#N/A</v>
      </c>
      <c r="G14" s="117" t="e">
        <f>VLOOKUP(B14,Teams!$C$6:$L$89,6,0)</f>
        <v>#N/A</v>
      </c>
      <c r="H14" s="117" t="e">
        <f>VLOOKUP(B14,Teams!$C$6:$L$89,7,0)</f>
        <v>#N/A</v>
      </c>
      <c r="I14" s="117"/>
      <c r="J14" s="117"/>
      <c r="K14" s="117" t="e">
        <f>VLOOKUP(B14,Teams!$C$6:$L$89,8,0)</f>
        <v>#N/A</v>
      </c>
      <c r="L14" s="117" t="e">
        <f>VLOOKUP(B14,Teams!$C$6:$L$89,9,0)</f>
        <v>#N/A</v>
      </c>
      <c r="M14" s="117"/>
      <c r="N14" s="131" t="e">
        <f>SUM(E12:L14)</f>
        <v>#N/A</v>
      </c>
      <c r="O14" s="120" t="e">
        <f>AVERAGE(E12:J14)</f>
        <v>#N/A</v>
      </c>
    </row>
    <row r="15" spans="1:15" ht="15.75" customHeight="1" thickTop="1">
      <c r="A15" s="653" t="s">
        <v>17</v>
      </c>
      <c r="B15" s="143" t="s">
        <v>114</v>
      </c>
      <c r="C15" s="144" t="str">
        <f>VLOOKUP(B15,Single!$C$6:$N$95,2,0)</f>
        <v>HUN</v>
      </c>
      <c r="D15" s="132">
        <f>VLOOKUP(B15,Single!$C$6:$N$95,3,0)</f>
        <v>7</v>
      </c>
      <c r="E15" s="132">
        <f>VLOOKUP(B15,Single!$C$6:$N$95,4,0)</f>
        <v>213</v>
      </c>
      <c r="F15" s="132">
        <f>VLOOKUP(B15,Single!$C$6:$N$95,5,0)</f>
        <v>183</v>
      </c>
      <c r="G15" s="132">
        <f>VLOOKUP(B15,Single!$C$6:$N$95,6,0)</f>
        <v>169</v>
      </c>
      <c r="H15" s="132">
        <f>VLOOKUP(B15,Single!$C$6:$N$95,7,0)</f>
        <v>191</v>
      </c>
      <c r="I15" s="132">
        <f>VLOOKUP(B15,Single!$C$6:$N$95,8,0)</f>
        <v>192</v>
      </c>
      <c r="J15" s="132">
        <f>VLOOKUP(B15,Single!$C$6:$N$95,9,0)</f>
        <v>202</v>
      </c>
      <c r="K15" s="132">
        <f>VLOOKUP(B15,Single!$C$6:$N$95,10,0)</f>
        <v>0</v>
      </c>
      <c r="L15" s="132">
        <f>VLOOKUP(B15,Single!$C$6:$N$95,11,0)</f>
        <v>42</v>
      </c>
      <c r="M15" s="209"/>
      <c r="N15" s="83">
        <f>SUM(E15:L17)</f>
        <v>3096</v>
      </c>
      <c r="O15" s="133">
        <f>AVERAGE(E15:J17)</f>
        <v>186.5</v>
      </c>
    </row>
    <row r="16" spans="1:15" ht="15.75" customHeight="1">
      <c r="A16" s="654"/>
      <c r="B16" s="134" t="s">
        <v>114</v>
      </c>
      <c r="C16" s="135"/>
      <c r="D16" s="205">
        <f>VLOOKUP(B16,Doubles!$C$6:$N$93,3,0)</f>
        <v>7</v>
      </c>
      <c r="E16" s="57">
        <f>VLOOKUP(B16,Doubles!$C$6:$N$93,4,0)</f>
        <v>193</v>
      </c>
      <c r="F16" s="57">
        <f>VLOOKUP(B16,Doubles!$C$6:$N$93,5,0)</f>
        <v>200</v>
      </c>
      <c r="G16" s="57">
        <f>VLOOKUP(B16,Doubles!$C$6:$N$93,6,0)</f>
        <v>225</v>
      </c>
      <c r="H16" s="57">
        <f>VLOOKUP(B16,Doubles!$C$6:$N$93,7,0)</f>
        <v>137</v>
      </c>
      <c r="I16" s="57">
        <f>VLOOKUP(B16,Doubles!$C$6:$N$93,8,0)</f>
        <v>204</v>
      </c>
      <c r="J16" s="57">
        <f>VLOOKUP(B16,Doubles!$C$6:$N$93,9,0)</f>
        <v>151</v>
      </c>
      <c r="K16" s="57">
        <f>VLOOKUP(B16,Doubles!$C$6:$N$93,10,0)</f>
        <v>0</v>
      </c>
      <c r="L16" s="57">
        <f>VLOOKUP(B16,Doubles!$C$6:$N$93,11,0)</f>
        <v>42</v>
      </c>
      <c r="M16" s="57"/>
      <c r="N16" s="83">
        <f>SUM(E15:L17)</f>
        <v>3096</v>
      </c>
      <c r="O16" s="128">
        <f>AVERAGE(E15:J17)</f>
        <v>186.5</v>
      </c>
    </row>
    <row r="17" spans="1:15" ht="15.75" customHeight="1" thickBot="1">
      <c r="A17" s="655"/>
      <c r="B17" s="137" t="s">
        <v>114</v>
      </c>
      <c r="C17" s="137"/>
      <c r="D17" s="204" t="e">
        <f>VLOOKUP(B17,Teams!C114:L197,3,0)</f>
        <v>#N/A</v>
      </c>
      <c r="E17" s="117">
        <f>VLOOKUP(B17,Teams!$C$6:$L$89,4,0)</f>
        <v>169</v>
      </c>
      <c r="F17" s="117">
        <f>VLOOKUP(B17,Teams!$C$6:$L$89,5,0)</f>
        <v>183</v>
      </c>
      <c r="G17" s="117">
        <f>VLOOKUP(B17,Teams!$C$6:$L$89,6,0)</f>
        <v>191</v>
      </c>
      <c r="H17" s="117">
        <f>VLOOKUP(B17,Teams!$C$6:$L$89,7,0)</f>
        <v>181</v>
      </c>
      <c r="I17" s="138"/>
      <c r="J17" s="138"/>
      <c r="K17" s="117">
        <f>VLOOKUP(B17,Teams!$C$6:$L$89,8,0)</f>
        <v>0</v>
      </c>
      <c r="L17" s="117">
        <f>VLOOKUP(B17,Teams!$C$6:$L$89,9,0)</f>
        <v>28</v>
      </c>
      <c r="M17" s="117"/>
      <c r="N17" s="131">
        <f>SUM(E15:L17)</f>
        <v>3096</v>
      </c>
      <c r="O17" s="120">
        <f>AVERAGE(E15:J17)</f>
        <v>186.5</v>
      </c>
    </row>
    <row r="18" spans="1:15" ht="15.75" customHeight="1" thickTop="1">
      <c r="A18" s="653" t="s">
        <v>18</v>
      </c>
      <c r="B18" s="46" t="s">
        <v>108</v>
      </c>
      <c r="C18" s="219" t="str">
        <f>VLOOKUP(B18,Single!$C$6:$N$95,2,0)</f>
        <v>HUN</v>
      </c>
      <c r="D18" s="209">
        <f>VLOOKUP(B18,Single!$C$6:$N$95,3,0)</f>
        <v>1</v>
      </c>
      <c r="E18" s="132">
        <f>VLOOKUP(B18,Single!$C$6:$N$95,4,0)</f>
        <v>187</v>
      </c>
      <c r="F18" s="132">
        <f>VLOOKUP(B18,Single!$C$6:$N$95,5,0)</f>
        <v>191</v>
      </c>
      <c r="G18" s="132">
        <f>VLOOKUP(B18,Single!$C$6:$N$95,6,0)</f>
        <v>159</v>
      </c>
      <c r="H18" s="132">
        <f>VLOOKUP(B18,Single!$C$6:$N$95,7,0)</f>
        <v>201</v>
      </c>
      <c r="I18" s="132">
        <f>VLOOKUP(B18,Single!$C$6:$N$95,8,0)</f>
        <v>208</v>
      </c>
      <c r="J18" s="132">
        <f>VLOOKUP(B18,Single!$C$6:$N$95,9,0)</f>
        <v>188</v>
      </c>
      <c r="K18" s="132">
        <f>VLOOKUP(B18,Single!$C$6:$N$95,10,0)</f>
        <v>0</v>
      </c>
      <c r="L18" s="132">
        <f>VLOOKUP(B18,Single!$C$6:$N$95,11,0)</f>
        <v>6</v>
      </c>
      <c r="M18" s="209"/>
      <c r="N18" s="83">
        <f>SUM(E18:L20)</f>
        <v>2963</v>
      </c>
      <c r="O18" s="133">
        <f>AVERAGE(E18:J20)</f>
        <v>184.1875</v>
      </c>
    </row>
    <row r="19" spans="1:15" ht="15.75" customHeight="1">
      <c r="A19" s="654"/>
      <c r="B19" s="141" t="s">
        <v>108</v>
      </c>
      <c r="C19" s="135"/>
      <c r="D19" s="205">
        <f>VLOOKUP(B19,Doubles!$C$6:$N$93,3,0)</f>
        <v>1</v>
      </c>
      <c r="E19" s="136">
        <f>VLOOKUP(B19,Doubles!$C$6:$N$93,4,0)</f>
        <v>219</v>
      </c>
      <c r="F19" s="136">
        <f>VLOOKUP(B19,Doubles!$C$6:$N$93,5,0)</f>
        <v>184</v>
      </c>
      <c r="G19" s="136">
        <f>VLOOKUP(B19,Doubles!$C$6:$N$93,6,0)</f>
        <v>150</v>
      </c>
      <c r="H19" s="136">
        <f>VLOOKUP(B19,Doubles!$C$6:$N$93,7,0)</f>
        <v>159</v>
      </c>
      <c r="I19" s="136">
        <f>VLOOKUP(B19,Doubles!$C$6:$N$93,8,0)</f>
        <v>186</v>
      </c>
      <c r="J19" s="57">
        <f>VLOOKUP(B19,Doubles!$C$6:$N$93,9,0)</f>
        <v>187</v>
      </c>
      <c r="K19" s="57">
        <f>VLOOKUP(B19,Doubles!$C$6:$N$93,10,0)</f>
        <v>0</v>
      </c>
      <c r="L19" s="57">
        <f>VLOOKUP(B19,Doubles!$C$6:$N$93,11,0)</f>
        <v>6</v>
      </c>
      <c r="M19" s="57"/>
      <c r="N19" s="83">
        <f>SUM(E18:L20)</f>
        <v>2963</v>
      </c>
      <c r="O19" s="128">
        <f>AVERAGE(E18:J20)</f>
        <v>184.1875</v>
      </c>
    </row>
    <row r="20" spans="1:15" ht="15.75" customHeight="1" thickBot="1">
      <c r="A20" s="655"/>
      <c r="B20" s="137" t="s">
        <v>108</v>
      </c>
      <c r="C20" s="137"/>
      <c r="D20" s="204" t="e">
        <f>VLOOKUP(B20,Teams!C75:L158,3,0)</f>
        <v>#N/A</v>
      </c>
      <c r="E20" s="117">
        <f>VLOOKUP(B20,Teams!$C$6:$L$89,4,0)</f>
        <v>192</v>
      </c>
      <c r="F20" s="117">
        <f>VLOOKUP(B20,Teams!$C$6:$L$89,5,0)</f>
        <v>192</v>
      </c>
      <c r="G20" s="117">
        <f>VLOOKUP(B20,Teams!$C$6:$L$89,6,0)</f>
        <v>184</v>
      </c>
      <c r="H20" s="117">
        <f>VLOOKUP(B20,Teams!$C$6:$L$89,7,0)</f>
        <v>160</v>
      </c>
      <c r="I20" s="138"/>
      <c r="J20" s="138"/>
      <c r="K20" s="117">
        <f>VLOOKUP(B20,Teams!$C$6:$L$89,8,0)</f>
        <v>0</v>
      </c>
      <c r="L20" s="117">
        <f>VLOOKUP(B20,Teams!$C$6:$L$89,9,0)</f>
        <v>4</v>
      </c>
      <c r="M20" s="117"/>
      <c r="N20" s="131">
        <f>SUM(E18:L20)</f>
        <v>2963</v>
      </c>
      <c r="O20" s="120">
        <f>AVERAGE(E18:J20)</f>
        <v>184.1875</v>
      </c>
    </row>
    <row r="21" spans="1:15" ht="15.75" customHeight="1" thickTop="1">
      <c r="A21" s="653" t="s">
        <v>19</v>
      </c>
      <c r="B21" s="162" t="s">
        <v>205</v>
      </c>
      <c r="C21" s="163" t="str">
        <f>VLOOKUP(B21,Single!$C$6:$N$95,2,0)</f>
        <v>HUN</v>
      </c>
      <c r="D21" s="226">
        <f>VLOOKUP(B21,Single!$C$6:$N$95,3,0)</f>
        <v>0</v>
      </c>
      <c r="E21" s="132">
        <f>VLOOKUP(B21,Single!$C$6:$N$95,4,0)</f>
        <v>170</v>
      </c>
      <c r="F21" s="132">
        <f>VLOOKUP(B21,Single!$C$6:$N$95,5,0)</f>
        <v>213</v>
      </c>
      <c r="G21" s="132">
        <f>VLOOKUP(B21,Single!$C$6:$N$95,6,0)</f>
        <v>177</v>
      </c>
      <c r="H21" s="132">
        <f>VLOOKUP(B21,Single!$C$6:$N$95,7,0)</f>
        <v>201</v>
      </c>
      <c r="I21" s="132">
        <f>VLOOKUP(B21,Single!$C$6:$N$95,8,0)</f>
        <v>205</v>
      </c>
      <c r="J21" s="132">
        <f>VLOOKUP(B21,Single!$C$6:$N$95,9,0)</f>
        <v>180</v>
      </c>
      <c r="K21" s="132">
        <f>VLOOKUP(B21,Single!$C$6:$N$95,10,0)</f>
        <v>0</v>
      </c>
      <c r="L21" s="132">
        <f>VLOOKUP(B21,Single!$C$6:$N$95,11,0)</f>
        <v>0</v>
      </c>
      <c r="M21" s="209"/>
      <c r="N21" s="83">
        <f>SUM(E21:L23)</f>
        <v>3060</v>
      </c>
      <c r="O21" s="133">
        <f>AVERAGE(E21:J23)</f>
        <v>191.25</v>
      </c>
    </row>
    <row r="22" spans="1:15" ht="15.75" customHeight="1">
      <c r="A22" s="654"/>
      <c r="B22" s="134" t="s">
        <v>205</v>
      </c>
      <c r="C22" s="135"/>
      <c r="D22" s="205">
        <f>VLOOKUP(B22,Doubles!$C$6:$N$93,3,0)</f>
        <v>0</v>
      </c>
      <c r="E22" s="136">
        <f>VLOOKUP(B22,Doubles!$C$6:$N$93,4,0)</f>
        <v>190</v>
      </c>
      <c r="F22" s="136">
        <f>VLOOKUP(B22,Doubles!$C$6:$N$93,5,0)</f>
        <v>193</v>
      </c>
      <c r="G22" s="136">
        <f>VLOOKUP(B22,Doubles!$C$6:$N$93,6,0)</f>
        <v>194</v>
      </c>
      <c r="H22" s="136">
        <f>VLOOKUP(B22,Doubles!$C$6:$N$93,7,0)</f>
        <v>204</v>
      </c>
      <c r="I22" s="136">
        <f>VLOOKUP(B22,Doubles!$C$6:$N$93,8,0)</f>
        <v>192</v>
      </c>
      <c r="J22" s="57">
        <f>VLOOKUP(B22,Doubles!$C$6:$N$93,9,0)</f>
        <v>211</v>
      </c>
      <c r="K22" s="57">
        <f>VLOOKUP(B22,Doubles!$C$6:$N$93,10,0)</f>
        <v>0</v>
      </c>
      <c r="L22" s="57">
        <f>VLOOKUP(B22,Doubles!$C$6:$N$93,11,0)</f>
        <v>0</v>
      </c>
      <c r="M22" s="57"/>
      <c r="N22" s="83">
        <f>SUM(E21:L23)</f>
        <v>3060</v>
      </c>
      <c r="O22" s="128">
        <f>AVERAGE(E21:J23)</f>
        <v>191.25</v>
      </c>
    </row>
    <row r="23" spans="1:15" ht="15.75" customHeight="1" thickBot="1">
      <c r="A23" s="655"/>
      <c r="B23" s="137" t="s">
        <v>205</v>
      </c>
      <c r="C23" s="137"/>
      <c r="D23" s="204" t="e">
        <f>VLOOKUP(B23,Teams!C117:L200,3,0)</f>
        <v>#N/A</v>
      </c>
      <c r="E23" s="117">
        <f>VLOOKUP(B23,Teams!$C$6:$L$89,4,0)</f>
        <v>181</v>
      </c>
      <c r="F23" s="117">
        <f>VLOOKUP(B23,Teams!$C$6:$L$89,5,0)</f>
        <v>173</v>
      </c>
      <c r="G23" s="117">
        <f>VLOOKUP(B23,Teams!$C$6:$L$89,6,0)</f>
        <v>179</v>
      </c>
      <c r="H23" s="117">
        <f>VLOOKUP(B23,Teams!$C$6:$L$89,7,0)</f>
        <v>197</v>
      </c>
      <c r="I23" s="138"/>
      <c r="J23" s="138"/>
      <c r="K23" s="117">
        <f>VLOOKUP(B23,Teams!$C$6:$L$89,8,0)</f>
        <v>0</v>
      </c>
      <c r="L23" s="117">
        <f>VLOOKUP(B23,Teams!$C$6:$L$89,9,0)</f>
        <v>0</v>
      </c>
      <c r="M23" s="117"/>
      <c r="N23" s="131">
        <f>SUM(E21:L23)</f>
        <v>3060</v>
      </c>
      <c r="O23" s="120">
        <f>AVERAGE(E21:J23)</f>
        <v>191.25</v>
      </c>
    </row>
    <row r="24" spans="1:15" ht="15.75" customHeight="1" thickTop="1">
      <c r="A24" s="653" t="s">
        <v>22</v>
      </c>
      <c r="B24" s="126" t="s">
        <v>153</v>
      </c>
      <c r="C24" s="127" t="str">
        <f>VLOOKUP(B24,Single!$C$6:$N$95,2,0)</f>
        <v>HUN</v>
      </c>
      <c r="D24" s="56">
        <f>VLOOKUP(B24,Single!$C$6:$N$95,3,0)</f>
        <v>0</v>
      </c>
      <c r="E24" s="122">
        <f>VLOOKUP(B24,Single!$C$6:$N$95,4,0)</f>
        <v>208</v>
      </c>
      <c r="F24" s="122">
        <f>VLOOKUP(B24,Single!$C$6:$N$95,5,0)</f>
        <v>169</v>
      </c>
      <c r="G24" s="122">
        <f>VLOOKUP(B24,Single!$C$6:$N$95,6,0)</f>
        <v>202</v>
      </c>
      <c r="H24" s="122">
        <f>VLOOKUP(B24,Single!$C$6:$N$95,7,0)</f>
        <v>179</v>
      </c>
      <c r="I24" s="122">
        <f>VLOOKUP(B24,Single!$C$6:$N$95,8,0)</f>
        <v>169</v>
      </c>
      <c r="J24" s="122">
        <f>VLOOKUP(B24,Single!$C$6:$N$95,9,0)</f>
        <v>173</v>
      </c>
      <c r="K24" s="122">
        <f>VLOOKUP(B24,Single!$C$6:$N$95,10,0)</f>
        <v>48</v>
      </c>
      <c r="L24" s="122">
        <f>VLOOKUP(B24,Single!$C$6:$N$95,11,0)</f>
        <v>0</v>
      </c>
      <c r="M24" s="56"/>
      <c r="N24" s="83">
        <f>SUM(E24:L26)</f>
        <v>2953</v>
      </c>
      <c r="O24" s="133">
        <f>AVERAGE(E24:J26)</f>
        <v>176.5625</v>
      </c>
    </row>
    <row r="25" spans="1:15" ht="15.75" customHeight="1">
      <c r="A25" s="654"/>
      <c r="B25" s="129" t="s">
        <v>153</v>
      </c>
      <c r="C25" s="141"/>
      <c r="D25" s="203">
        <f>VLOOKUP(B25,Doubles!$C$6:$N$93,3,0)</f>
        <v>0</v>
      </c>
      <c r="E25" s="57">
        <f>VLOOKUP(B25,Doubles!$C$6:$N$93,4,0)</f>
        <v>175</v>
      </c>
      <c r="F25" s="57">
        <f>VLOOKUP(B25,Doubles!$C$6:$N$93,5,0)</f>
        <v>191</v>
      </c>
      <c r="G25" s="57">
        <f>VLOOKUP(B25,Doubles!$C$6:$N$93,6,0)</f>
        <v>172</v>
      </c>
      <c r="H25" s="57">
        <f>VLOOKUP(B25,Doubles!$C$6:$N$93,7,0)</f>
        <v>154</v>
      </c>
      <c r="I25" s="57">
        <f>VLOOKUP(B25,Doubles!$C$6:$N$93,8,0)</f>
        <v>180</v>
      </c>
      <c r="J25" s="57">
        <f>VLOOKUP(B25,Doubles!$C$6:$N$93,9,0)</f>
        <v>173</v>
      </c>
      <c r="K25" s="57">
        <f>VLOOKUP(B25,Doubles!$C$6:$N$93,10,0)</f>
        <v>48</v>
      </c>
      <c r="L25" s="57">
        <f>VLOOKUP(B25,Doubles!$C$6:$N$93,11,0)</f>
        <v>0</v>
      </c>
      <c r="M25" s="57"/>
      <c r="N25" s="83">
        <f>SUM(E24:L26)</f>
        <v>2953</v>
      </c>
      <c r="O25" s="128">
        <f>AVERAGE(E24:J26)</f>
        <v>176.5625</v>
      </c>
    </row>
    <row r="26" spans="1:15" ht="15.75" customHeight="1" thickBot="1">
      <c r="A26" s="655"/>
      <c r="B26" s="137" t="s">
        <v>153</v>
      </c>
      <c r="C26" s="137"/>
      <c r="D26" s="204" t="e">
        <f>VLOOKUP(B26,Teams!C120:L203,3,0)</f>
        <v>#N/A</v>
      </c>
      <c r="E26" s="117">
        <f>VLOOKUP(B26,Teams!$C$6:$L$89,4,0)</f>
        <v>173</v>
      </c>
      <c r="F26" s="117">
        <f>VLOOKUP(B26,Teams!$C$6:$L$89,5,0)</f>
        <v>187</v>
      </c>
      <c r="G26" s="117">
        <f>VLOOKUP(B26,Teams!$C$6:$L$89,6,0)</f>
        <v>155</v>
      </c>
      <c r="H26" s="117">
        <f>VLOOKUP(B26,Teams!$C$6:$L$89,7,0)</f>
        <v>165</v>
      </c>
      <c r="I26" s="117"/>
      <c r="J26" s="117"/>
      <c r="K26" s="117">
        <f>VLOOKUP(B26,Teams!$C$6:$L$89,8,0)</f>
        <v>32</v>
      </c>
      <c r="L26" s="117">
        <f>VLOOKUP(B26,Teams!$C$6:$L$89,9,0)</f>
        <v>0</v>
      </c>
      <c r="M26" s="117"/>
      <c r="N26" s="131">
        <f>SUM(E24:L26)</f>
        <v>2953</v>
      </c>
      <c r="O26" s="120">
        <f>AVERAGE(E24:J26)</f>
        <v>176.5625</v>
      </c>
    </row>
    <row r="27" spans="1:15" ht="15.75" customHeight="1" thickTop="1">
      <c r="A27" s="653" t="s">
        <v>23</v>
      </c>
      <c r="B27" s="286" t="s">
        <v>177</v>
      </c>
      <c r="C27" s="121" t="e">
        <f>VLOOKUP(B27,Single!$C$6:$N$95,2,0)</f>
        <v>#N/A</v>
      </c>
      <c r="D27" s="122" t="e">
        <f>VLOOKUP(B27,Single!$C$6:$N$95,3,0)</f>
        <v>#N/A</v>
      </c>
      <c r="E27" s="122" t="e">
        <f>VLOOKUP(B27,Single!$C$6:$N$95,4,0)</f>
        <v>#N/A</v>
      </c>
      <c r="F27" s="122" t="e">
        <f>VLOOKUP(B27,Single!$C$6:$N$95,5,0)</f>
        <v>#N/A</v>
      </c>
      <c r="G27" s="122" t="e">
        <f>VLOOKUP(B27,Single!$C$6:$N$95,6,0)</f>
        <v>#N/A</v>
      </c>
      <c r="H27" s="122" t="e">
        <f>VLOOKUP(B27,Single!$C$6:$N$95,7,0)</f>
        <v>#N/A</v>
      </c>
      <c r="I27" s="122" t="e">
        <f>VLOOKUP(B27,Single!$C$6:$N$95,8,0)</f>
        <v>#N/A</v>
      </c>
      <c r="J27" s="122" t="e">
        <f>VLOOKUP(B27,Single!$C$6:$N$95,9,0)</f>
        <v>#N/A</v>
      </c>
      <c r="K27" s="122" t="e">
        <f>VLOOKUP(B27,Single!$C$6:$N$95,10,0)</f>
        <v>#N/A</v>
      </c>
      <c r="L27" s="132" t="e">
        <f>VLOOKUP(B27,Single!$C$6:$N$95,11,0)</f>
        <v>#N/A</v>
      </c>
      <c r="M27" s="209"/>
      <c r="N27" s="83" t="e">
        <f>SUM(E27:L29)</f>
        <v>#N/A</v>
      </c>
      <c r="O27" s="133" t="e">
        <f>AVERAGE(E27:J29)</f>
        <v>#N/A</v>
      </c>
    </row>
    <row r="28" spans="1:15" ht="15.75" customHeight="1">
      <c r="A28" s="654"/>
      <c r="B28" s="129" t="s">
        <v>177</v>
      </c>
      <c r="C28" s="141"/>
      <c r="D28" s="203" t="e">
        <f>VLOOKUP(B28,Doubles!$C$6:$N$93,3,0)</f>
        <v>#N/A</v>
      </c>
      <c r="E28" s="57" t="e">
        <f>VLOOKUP(B28,Doubles!$C$6:$N$93,4,0)</f>
        <v>#N/A</v>
      </c>
      <c r="F28" s="57" t="e">
        <f>VLOOKUP(B28,Doubles!$C$6:$N$93,5,0)</f>
        <v>#N/A</v>
      </c>
      <c r="G28" s="57" t="e">
        <f>VLOOKUP(B28,Doubles!$C$6:$N$93,6,0)</f>
        <v>#N/A</v>
      </c>
      <c r="H28" s="57" t="e">
        <f>VLOOKUP(B28,Doubles!$C$6:$N$93,7,0)</f>
        <v>#N/A</v>
      </c>
      <c r="I28" s="57" t="e">
        <f>VLOOKUP(B28,Doubles!$C$6:$N$93,8,0)</f>
        <v>#N/A</v>
      </c>
      <c r="J28" s="57" t="e">
        <f>VLOOKUP(B28,Doubles!$C$6:$N$93,9,0)</f>
        <v>#N/A</v>
      </c>
      <c r="K28" s="57" t="e">
        <f>VLOOKUP(B28,Doubles!$C$6:$N$93,10,0)</f>
        <v>#N/A</v>
      </c>
      <c r="L28" s="146" t="e">
        <f>VLOOKUP(B28,Doubles!$C$6:$N$93,11,0)</f>
        <v>#N/A</v>
      </c>
      <c r="M28" s="146"/>
      <c r="N28" s="83" t="e">
        <f>SUM(E27:L29)</f>
        <v>#N/A</v>
      </c>
      <c r="O28" s="128" t="e">
        <f>AVERAGE(E27:J29)</f>
        <v>#N/A</v>
      </c>
    </row>
    <row r="29" spans="1:15" ht="15.75" customHeight="1" thickBot="1">
      <c r="A29" s="655"/>
      <c r="B29" s="137" t="s">
        <v>177</v>
      </c>
      <c r="C29" s="137"/>
      <c r="D29" s="204" t="e">
        <f>VLOOKUP(B29,Teams!C150:L233,3,0)</f>
        <v>#N/A</v>
      </c>
      <c r="E29" s="117" t="e">
        <f>VLOOKUP(B29,Teams!$C$6:$L$89,4,0)</f>
        <v>#N/A</v>
      </c>
      <c r="F29" s="117" t="e">
        <f>VLOOKUP(B29,Teams!$C$6:$L$89,5,0)</f>
        <v>#N/A</v>
      </c>
      <c r="G29" s="117" t="e">
        <f>VLOOKUP(B29,Teams!$C$6:$L$89,6,0)</f>
        <v>#N/A</v>
      </c>
      <c r="H29" s="117" t="e">
        <f>VLOOKUP(B29,Teams!$C$6:$L$89,7,0)</f>
        <v>#N/A</v>
      </c>
      <c r="I29" s="117"/>
      <c r="J29" s="117"/>
      <c r="K29" s="117" t="e">
        <f>VLOOKUP(B29,Teams!$C$6:$L$89,8,0)</f>
        <v>#N/A</v>
      </c>
      <c r="L29" s="117" t="e">
        <f>VLOOKUP(B29,Teams!$C$6:$L$89,9,0)</f>
        <v>#N/A</v>
      </c>
      <c r="M29" s="117"/>
      <c r="N29" s="131" t="e">
        <f>SUM(E27:L29)</f>
        <v>#N/A</v>
      </c>
      <c r="O29" s="120" t="e">
        <f>AVERAGE(E27:J29)</f>
        <v>#N/A</v>
      </c>
    </row>
    <row r="30" spans="1:15" ht="15.75" customHeight="1" thickTop="1">
      <c r="A30" s="654" t="s">
        <v>24</v>
      </c>
      <c r="B30" s="217" t="s">
        <v>171</v>
      </c>
      <c r="C30" s="106" t="e">
        <f>VLOOKUP(B30,Single!$C$6:$N$95,2,0)</f>
        <v>#N/A</v>
      </c>
      <c r="D30" s="56" t="e">
        <f>VLOOKUP(B30,Single!$C$6:$N$95,3,0)</f>
        <v>#N/A</v>
      </c>
      <c r="E30" s="56" t="e">
        <f>VLOOKUP(B30,Single!$C$6:$N$95,4,0)</f>
        <v>#N/A</v>
      </c>
      <c r="F30" s="56" t="e">
        <f>VLOOKUP(B30,Single!$C$6:$N$95,5,0)</f>
        <v>#N/A</v>
      </c>
      <c r="G30" s="56" t="e">
        <f>VLOOKUP(B30,Single!$C$6:$N$95,6,0)</f>
        <v>#N/A</v>
      </c>
      <c r="H30" s="56" t="e">
        <f>VLOOKUP(B30,Single!$C$6:$N$95,7,0)</f>
        <v>#N/A</v>
      </c>
      <c r="I30" s="56" t="e">
        <f>VLOOKUP(B30,Single!$C$6:$N$95,8,0)</f>
        <v>#N/A</v>
      </c>
      <c r="J30" s="56" t="e">
        <f>VLOOKUP(B30,Single!$C$6:$N$95,9,0)</f>
        <v>#N/A</v>
      </c>
      <c r="K30" s="56" t="e">
        <f>VLOOKUP(B30,Single!$C$6:$N$95,10,0)</f>
        <v>#N/A</v>
      </c>
      <c r="L30" s="56" t="e">
        <f>VLOOKUP(B30,Single!$C$6:$N$95,11,0)</f>
        <v>#N/A</v>
      </c>
      <c r="M30" s="56"/>
      <c r="N30" s="83" t="e">
        <f>SUM(E30:L32)</f>
        <v>#N/A</v>
      </c>
      <c r="O30" s="150" t="e">
        <f>AVERAGE(E30:J32)</f>
        <v>#N/A</v>
      </c>
    </row>
    <row r="31" spans="1:15" ht="15.75" customHeight="1">
      <c r="A31" s="654"/>
      <c r="B31" s="141" t="s">
        <v>171</v>
      </c>
      <c r="C31" s="141"/>
      <c r="D31" s="203" t="e">
        <f>VLOOKUP(B31,Doubles!$C$6:$N$93,3,0)</f>
        <v>#N/A</v>
      </c>
      <c r="E31" s="57" t="e">
        <f>VLOOKUP(B31,Doubles!$C$6:$N$93,4,0)</f>
        <v>#N/A</v>
      </c>
      <c r="F31" s="57" t="e">
        <f>VLOOKUP(B31,Doubles!$C$6:$N$93,5,0)</f>
        <v>#N/A</v>
      </c>
      <c r="G31" s="57" t="e">
        <f>VLOOKUP(B31,Doubles!$C$6:$N$93,6,0)</f>
        <v>#N/A</v>
      </c>
      <c r="H31" s="57" t="e">
        <f>VLOOKUP(B31,Doubles!$C$6:$N$93,7,0)</f>
        <v>#N/A</v>
      </c>
      <c r="I31" s="57" t="e">
        <f>VLOOKUP(B31,Doubles!$C$6:$N$93,8,0)</f>
        <v>#N/A</v>
      </c>
      <c r="J31" s="57" t="e">
        <f>VLOOKUP(B31,Doubles!$C$6:$N$93,9,0)</f>
        <v>#N/A</v>
      </c>
      <c r="K31" s="57" t="e">
        <f>VLOOKUP(B31,Doubles!$C$6:$N$93,10,0)</f>
        <v>#N/A</v>
      </c>
      <c r="L31" s="57" t="e">
        <f>VLOOKUP(B31,Doubles!$C$6:$N$93,11,0)</f>
        <v>#N/A</v>
      </c>
      <c r="M31" s="57"/>
      <c r="N31" s="83" t="e">
        <f>SUM(E30:L32)</f>
        <v>#N/A</v>
      </c>
      <c r="O31" s="128" t="e">
        <f>AVERAGE(E30:J32)</f>
        <v>#N/A</v>
      </c>
    </row>
    <row r="32" spans="1:15" ht="15.75" customHeight="1" thickBot="1">
      <c r="A32" s="655"/>
      <c r="B32" s="137" t="s">
        <v>171</v>
      </c>
      <c r="C32" s="137"/>
      <c r="D32" s="204" t="e">
        <f>VLOOKUP(B32,Teams!C63:L146,3,0)</f>
        <v>#N/A</v>
      </c>
      <c r="E32" s="117" t="e">
        <f>VLOOKUP(B32,Teams!$C$6:$L$89,4,0)</f>
        <v>#N/A</v>
      </c>
      <c r="F32" s="117" t="e">
        <f>VLOOKUP(B32,Teams!$C$6:$L$89,5,0)</f>
        <v>#N/A</v>
      </c>
      <c r="G32" s="117" t="e">
        <f>VLOOKUP(B32,Teams!$C$6:$L$89,6,0)</f>
        <v>#N/A</v>
      </c>
      <c r="H32" s="117" t="e">
        <f>VLOOKUP(B32,Teams!$C$6:$L$89,7,0)</f>
        <v>#N/A</v>
      </c>
      <c r="I32" s="117"/>
      <c r="J32" s="117"/>
      <c r="K32" s="117" t="e">
        <f>VLOOKUP(B32,Teams!$C$6:$L$89,8,0)</f>
        <v>#N/A</v>
      </c>
      <c r="L32" s="117" t="e">
        <f>VLOOKUP(B32,Teams!$C$6:$L$89,9,0)</f>
        <v>#N/A</v>
      </c>
      <c r="M32" s="117"/>
      <c r="N32" s="131" t="e">
        <f>SUM(E30:L32)</f>
        <v>#N/A</v>
      </c>
      <c r="O32" s="120" t="e">
        <f>AVERAGE(E30:J32)</f>
        <v>#N/A</v>
      </c>
    </row>
    <row r="33" spans="1:15" ht="15.75" customHeight="1" thickTop="1">
      <c r="A33" s="653" t="s">
        <v>25</v>
      </c>
      <c r="B33" s="139" t="s">
        <v>197</v>
      </c>
      <c r="C33" s="140" t="e">
        <f>VLOOKUP(B33,Single!$C$6:$N$95,2,0)</f>
        <v>#N/A</v>
      </c>
      <c r="D33" s="122" t="e">
        <f>VLOOKUP(B33,Single!$C$6:$N$95,3,0)</f>
        <v>#N/A</v>
      </c>
      <c r="E33" s="122" t="e">
        <f>VLOOKUP(B33,Single!$C$6:$N$95,4,0)</f>
        <v>#N/A</v>
      </c>
      <c r="F33" s="122" t="e">
        <f>VLOOKUP(B33,Single!$C$6:$N$95,5,0)</f>
        <v>#N/A</v>
      </c>
      <c r="G33" s="122" t="e">
        <f>VLOOKUP(B33,Single!$C$6:$N$95,6,0)</f>
        <v>#N/A</v>
      </c>
      <c r="H33" s="122" t="e">
        <f>VLOOKUP(B33,Single!$C$6:$N$95,7,0)</f>
        <v>#N/A</v>
      </c>
      <c r="I33" s="122" t="e">
        <f>VLOOKUP(B33,Single!$C$6:$N$95,8,0)</f>
        <v>#N/A</v>
      </c>
      <c r="J33" s="122" t="e">
        <f>VLOOKUP(B33,Single!$C$6:$N$95,9,0)</f>
        <v>#N/A</v>
      </c>
      <c r="K33" s="122" t="e">
        <f>VLOOKUP(B33,Single!$C$6:$N$95,10,0)</f>
        <v>#N/A</v>
      </c>
      <c r="L33" s="122" t="e">
        <f>VLOOKUP(B33,Single!$C$6:$N$95,11,0)</f>
        <v>#N/A</v>
      </c>
      <c r="M33" s="56"/>
      <c r="N33" s="83" t="e">
        <f>SUM(E33:L35)</f>
        <v>#N/A</v>
      </c>
      <c r="O33" s="158" t="e">
        <f>AVERAGE(E33:J35)</f>
        <v>#N/A</v>
      </c>
    </row>
    <row r="34" spans="1:15" ht="15.75" customHeight="1">
      <c r="A34" s="654"/>
      <c r="B34" s="129" t="s">
        <v>197</v>
      </c>
      <c r="C34" s="141"/>
      <c r="D34" s="203" t="e">
        <f>VLOOKUP(B34,Doubles!$C$6:$N$93,3,0)</f>
        <v>#N/A</v>
      </c>
      <c r="E34" s="57" t="e">
        <f>VLOOKUP(B34,Doubles!$C$6:$N$93,4,0)</f>
        <v>#N/A</v>
      </c>
      <c r="F34" s="57" t="e">
        <f>VLOOKUP(B34,Doubles!$C$6:$N$93,5,0)</f>
        <v>#N/A</v>
      </c>
      <c r="G34" s="57" t="e">
        <f>VLOOKUP(B34,Doubles!$C$6:$N$93,6,0)</f>
        <v>#N/A</v>
      </c>
      <c r="H34" s="57" t="e">
        <f>VLOOKUP(B34,Doubles!$C$6:$N$93,7,0)</f>
        <v>#N/A</v>
      </c>
      <c r="I34" s="57" t="e">
        <f>VLOOKUP(B34,Doubles!$C$6:$N$93,8,0)</f>
        <v>#N/A</v>
      </c>
      <c r="J34" s="57" t="e">
        <f>VLOOKUP(B34,Doubles!$C$6:$N$93,9,0)</f>
        <v>#N/A</v>
      </c>
      <c r="K34" s="57" t="e">
        <f>VLOOKUP(B34,Doubles!$C$6:$N$93,10,0)</f>
        <v>#N/A</v>
      </c>
      <c r="L34" s="57" t="e">
        <f>VLOOKUP(B34,Doubles!$C$6:$N$93,11,0)</f>
        <v>#N/A</v>
      </c>
      <c r="M34" s="57"/>
      <c r="N34" s="83" t="e">
        <f>SUM(E33:L35)</f>
        <v>#N/A</v>
      </c>
      <c r="O34" s="156" t="e">
        <f>AVERAGE(E33:J35)</f>
        <v>#N/A</v>
      </c>
    </row>
    <row r="35" spans="1:15" ht="15.75" customHeight="1" thickBot="1">
      <c r="A35" s="655"/>
      <c r="B35" s="137" t="s">
        <v>197</v>
      </c>
      <c r="C35" s="137"/>
      <c r="D35" s="204" t="e">
        <f>VLOOKUP(B35,Teams!C60:L143,3,0)</f>
        <v>#N/A</v>
      </c>
      <c r="E35" s="117" t="e">
        <f>VLOOKUP(B35,Teams!$C$6:$L$89,4,0)</f>
        <v>#N/A</v>
      </c>
      <c r="F35" s="117" t="e">
        <f>VLOOKUP(B35,Teams!$C$6:$L$89,5,0)</f>
        <v>#N/A</v>
      </c>
      <c r="G35" s="117" t="e">
        <f>VLOOKUP(B35,Teams!$C$6:$L$89,6,0)</f>
        <v>#N/A</v>
      </c>
      <c r="H35" s="117" t="e">
        <f>VLOOKUP(B35,Teams!$C$6:$L$89,7,0)</f>
        <v>#N/A</v>
      </c>
      <c r="I35" s="117"/>
      <c r="J35" s="117"/>
      <c r="K35" s="117" t="e">
        <f>VLOOKUP(B35,Teams!$C$6:$L$89,8,0)</f>
        <v>#N/A</v>
      </c>
      <c r="L35" s="117" t="e">
        <f>VLOOKUP(B35,Teams!$C$6:$L$89,9,0)</f>
        <v>#N/A</v>
      </c>
      <c r="M35" s="117"/>
      <c r="N35" s="131" t="e">
        <f>SUM(E33:L35)</f>
        <v>#N/A</v>
      </c>
      <c r="O35" s="157" t="e">
        <f>AVERAGE(E33:J35)</f>
        <v>#N/A</v>
      </c>
    </row>
    <row r="36" spans="1:15" ht="15.75" customHeight="1" thickTop="1">
      <c r="A36" s="653" t="s">
        <v>26</v>
      </c>
      <c r="B36" s="217" t="s">
        <v>206</v>
      </c>
      <c r="C36" s="121" t="str">
        <f>VLOOKUP(B36,Single!$C$6:$N$95,2,0)</f>
        <v>HUN</v>
      </c>
      <c r="D36" s="122">
        <f>VLOOKUP(B36,Single!$C$6:$N$95,3,0)</f>
        <v>0</v>
      </c>
      <c r="E36" s="122">
        <f>VLOOKUP(B36,Single!$C$6:$N$95,4,0)</f>
        <v>175</v>
      </c>
      <c r="F36" s="122">
        <f>VLOOKUP(B36,Single!$C$6:$N$95,5,0)</f>
        <v>164</v>
      </c>
      <c r="G36" s="122">
        <f>VLOOKUP(B36,Single!$C$6:$N$95,6,0)</f>
        <v>214</v>
      </c>
      <c r="H36" s="122">
        <f>VLOOKUP(B36,Single!$C$6:$N$95,7,0)</f>
        <v>212</v>
      </c>
      <c r="I36" s="122">
        <f>VLOOKUP(B36,Single!$C$6:$N$95,8,0)</f>
        <v>181</v>
      </c>
      <c r="J36" s="122">
        <f>VLOOKUP(B36,Single!$C$6:$N$95,9,0)</f>
        <v>199</v>
      </c>
      <c r="K36" s="122">
        <f>VLOOKUP(B36,Single!$C$6:$N$95,10,0)</f>
        <v>48</v>
      </c>
      <c r="L36" s="122">
        <f>VLOOKUP(B36,Single!$C$6:$N$95,11,0)</f>
        <v>0</v>
      </c>
      <c r="M36" s="56"/>
      <c r="N36" s="83">
        <f>SUM(E36:L38)</f>
        <v>3142</v>
      </c>
      <c r="O36" s="133">
        <f>AVERAGE(E36:J38)</f>
        <v>188.375</v>
      </c>
    </row>
    <row r="37" spans="1:15" ht="15.75" customHeight="1">
      <c r="A37" s="654"/>
      <c r="B37" s="141" t="s">
        <v>206</v>
      </c>
      <c r="C37" s="141"/>
      <c r="D37" s="203">
        <f>VLOOKUP(B37,Doubles!$C$6:$N$93,3,0)</f>
        <v>0</v>
      </c>
      <c r="E37" s="57">
        <f>VLOOKUP(B37,Doubles!$C$6:$N$93,4,0)</f>
        <v>183</v>
      </c>
      <c r="F37" s="57">
        <f>VLOOKUP(B37,Doubles!$C$6:$N$93,5,0)</f>
        <v>167</v>
      </c>
      <c r="G37" s="57">
        <f>VLOOKUP(B37,Doubles!$C$6:$N$93,6,0)</f>
        <v>174</v>
      </c>
      <c r="H37" s="57">
        <f>VLOOKUP(B37,Doubles!$C$6:$N$93,7,0)</f>
        <v>167</v>
      </c>
      <c r="I37" s="57">
        <f>VLOOKUP(B37,Doubles!$C$6:$N$93,8,0)</f>
        <v>174</v>
      </c>
      <c r="J37" s="57">
        <f>VLOOKUP(B37,Doubles!$C$6:$N$93,9,0)</f>
        <v>204</v>
      </c>
      <c r="K37" s="57">
        <f>VLOOKUP(B37,Doubles!$C$6:$N$93,10,0)</f>
        <v>48</v>
      </c>
      <c r="L37" s="57">
        <f>VLOOKUP(B37,Doubles!$C$6:$N$93,11,0)</f>
        <v>0</v>
      </c>
      <c r="M37" s="57"/>
      <c r="N37" s="83">
        <f>SUM(E36:L38)</f>
        <v>3142</v>
      </c>
      <c r="O37" s="128">
        <f>AVERAGE(E36:J38)</f>
        <v>188.375</v>
      </c>
    </row>
    <row r="38" spans="1:15" ht="15.75" customHeight="1" thickBot="1">
      <c r="A38" s="655"/>
      <c r="B38" s="137" t="s">
        <v>206</v>
      </c>
      <c r="C38" s="137"/>
      <c r="D38" s="204" t="e">
        <f>VLOOKUP(B38,Teams!C123:L206,3,0)</f>
        <v>#N/A</v>
      </c>
      <c r="E38" s="117">
        <f>VLOOKUP(B38,Teams!$C$6:$L$89,4,0)</f>
        <v>180</v>
      </c>
      <c r="F38" s="117">
        <f>VLOOKUP(B38,Teams!$C$6:$L$89,5,0)</f>
        <v>208</v>
      </c>
      <c r="G38" s="117">
        <f>VLOOKUP(B38,Teams!$C$6:$L$89,6,0)</f>
        <v>224</v>
      </c>
      <c r="H38" s="117">
        <f>VLOOKUP(B38,Teams!$C$6:$L$89,7,0)</f>
        <v>188</v>
      </c>
      <c r="I38" s="117"/>
      <c r="J38" s="117"/>
      <c r="K38" s="117">
        <f>VLOOKUP(B38,Teams!$C$6:$L$89,8,0)</f>
        <v>32</v>
      </c>
      <c r="L38" s="117">
        <f>VLOOKUP(B38,Teams!$C$6:$L$89,9,0)</f>
        <v>0</v>
      </c>
      <c r="M38" s="117"/>
      <c r="N38" s="131">
        <f>SUM(E36:L38)</f>
        <v>3142</v>
      </c>
      <c r="O38" s="120">
        <f>AVERAGE(E36:J38)</f>
        <v>188.375</v>
      </c>
    </row>
    <row r="39" spans="1:15" ht="15.75" customHeight="1" thickTop="1">
      <c r="A39" s="653" t="s">
        <v>27</v>
      </c>
      <c r="B39" s="149" t="s">
        <v>174</v>
      </c>
      <c r="C39" s="144" t="str">
        <f>VLOOKUP(B39,Single!$C$6:$N$95,2,0)</f>
        <v>CZE</v>
      </c>
      <c r="D39" s="132">
        <f>VLOOKUP(B39,Single!$C$6:$N$95,3,0)</f>
        <v>7</v>
      </c>
      <c r="E39" s="132">
        <f>VLOOKUP(B39,Single!$C$6:$N$95,4,0)</f>
        <v>167</v>
      </c>
      <c r="F39" s="132">
        <f>VLOOKUP(B39,Single!$C$6:$N$95,5,0)</f>
        <v>171</v>
      </c>
      <c r="G39" s="132">
        <f>VLOOKUP(B39,Single!$C$6:$N$95,6,0)</f>
        <v>179</v>
      </c>
      <c r="H39" s="132">
        <f>VLOOKUP(B39,Single!$C$6:$N$95,7,0)</f>
        <v>202</v>
      </c>
      <c r="I39" s="132">
        <f>VLOOKUP(B39,Single!$C$6:$N$95,8,0)</f>
        <v>179</v>
      </c>
      <c r="J39" s="132">
        <f>VLOOKUP(B39,Single!$C$6:$N$95,9,0)</f>
        <v>189</v>
      </c>
      <c r="K39" s="132">
        <f>VLOOKUP(B39,Single!$C$6:$N$95,10,0)</f>
        <v>0</v>
      </c>
      <c r="L39" s="132">
        <f>VLOOKUP(B39,Single!$C$6:$N$95,11,0)</f>
        <v>42</v>
      </c>
      <c r="M39" s="209"/>
      <c r="N39" s="83">
        <f>SUM(E39:L41)</f>
        <v>2938</v>
      </c>
      <c r="O39" s="133">
        <f>AVERAGE(E39:J41)</f>
        <v>176.625</v>
      </c>
    </row>
    <row r="40" spans="1:15" ht="15.75" customHeight="1">
      <c r="A40" s="654"/>
      <c r="B40" s="145" t="s">
        <v>174</v>
      </c>
      <c r="C40" s="135"/>
      <c r="D40" s="205">
        <f>VLOOKUP(B40,Doubles!$C$6:$N$93,3,0)</f>
        <v>7</v>
      </c>
      <c r="E40" s="57">
        <f>VLOOKUP(B40,Doubles!$C$6:$N$93,4,0)</f>
        <v>139</v>
      </c>
      <c r="F40" s="57">
        <f>VLOOKUP(B40,Doubles!$C$6:$N$93,5,0)</f>
        <v>146</v>
      </c>
      <c r="G40" s="57">
        <f>VLOOKUP(B40,Doubles!$C$6:$N$93,6,0)</f>
        <v>170</v>
      </c>
      <c r="H40" s="57">
        <f>VLOOKUP(B40,Doubles!$C$6:$N$93,7,0)</f>
        <v>177</v>
      </c>
      <c r="I40" s="57">
        <f>VLOOKUP(B40,Doubles!$C$6:$N$93,8,0)</f>
        <v>185</v>
      </c>
      <c r="J40" s="57">
        <f>VLOOKUP(B40,Doubles!$C$6:$N$93,9,0)</f>
        <v>174</v>
      </c>
      <c r="K40" s="57">
        <f>VLOOKUP(B40,Doubles!$C$6:$N$93,10,0)</f>
        <v>0</v>
      </c>
      <c r="L40" s="146">
        <f>VLOOKUP(B40,Doubles!$C$6:$N$93,11,0)</f>
        <v>42</v>
      </c>
      <c r="M40" s="146"/>
      <c r="N40" s="83">
        <f>SUM(E39:L41)</f>
        <v>2938</v>
      </c>
      <c r="O40" s="128">
        <f>AVERAGE(E39:J41)</f>
        <v>176.625</v>
      </c>
    </row>
    <row r="41" spans="1:15" ht="15.75" customHeight="1" thickBot="1">
      <c r="A41" s="655"/>
      <c r="B41" s="147" t="s">
        <v>174</v>
      </c>
      <c r="C41" s="137"/>
      <c r="D41" s="204" t="e">
        <f>VLOOKUP(B41,Teams!C99:L182,3,0)</f>
        <v>#N/A</v>
      </c>
      <c r="E41" s="117">
        <f>VLOOKUP(B41,Teams!$C$6:$L$89,4,0)</f>
        <v>170</v>
      </c>
      <c r="F41" s="117">
        <f>VLOOKUP(B41,Teams!$C$6:$L$89,5,0)</f>
        <v>215</v>
      </c>
      <c r="G41" s="117">
        <f>VLOOKUP(B41,Teams!$C$6:$L$89,6,0)</f>
        <v>190</v>
      </c>
      <c r="H41" s="117">
        <f>VLOOKUP(B41,Teams!$C$6:$L$89,7,0)</f>
        <v>173</v>
      </c>
      <c r="I41" s="179"/>
      <c r="J41" s="138"/>
      <c r="K41" s="117">
        <f>VLOOKUP(B41,Teams!$C$6:$L$89,8,0)</f>
        <v>0</v>
      </c>
      <c r="L41" s="117">
        <f>VLOOKUP(B41,Teams!$C$6:$L$89,9,0)</f>
        <v>28</v>
      </c>
      <c r="M41" s="117"/>
      <c r="N41" s="131">
        <f>SUM(E39:L41)</f>
        <v>2938</v>
      </c>
      <c r="O41" s="120">
        <f>AVERAGE(E39:J41)</f>
        <v>176.625</v>
      </c>
    </row>
    <row r="42" spans="1:15" ht="15.75" customHeight="1" thickTop="1">
      <c r="A42" s="653" t="s">
        <v>29</v>
      </c>
      <c r="B42" s="149" t="s">
        <v>119</v>
      </c>
      <c r="C42" s="144" t="e">
        <f>VLOOKUP(B42,Single!$C$6:$N$95,2,0)</f>
        <v>#N/A</v>
      </c>
      <c r="D42" s="132" t="e">
        <f>VLOOKUP(B42,Single!$C$6:$N$95,3,0)</f>
        <v>#N/A</v>
      </c>
      <c r="E42" s="132" t="e">
        <f>VLOOKUP(B42,Single!$C$6:$N$95,4,0)</f>
        <v>#N/A</v>
      </c>
      <c r="F42" s="132" t="e">
        <f>VLOOKUP(B42,Single!$C$6:$N$95,5,0)</f>
        <v>#N/A</v>
      </c>
      <c r="G42" s="132" t="e">
        <f>VLOOKUP(B42,Single!$C$6:$N$95,6,0)</f>
        <v>#N/A</v>
      </c>
      <c r="H42" s="132" t="e">
        <f>VLOOKUP(B42,Single!$C$6:$N$95,7,0)</f>
        <v>#N/A</v>
      </c>
      <c r="I42" s="132" t="e">
        <f>VLOOKUP(B42,Single!$C$6:$N$95,8,0)</f>
        <v>#N/A</v>
      </c>
      <c r="J42" s="132" t="e">
        <f>VLOOKUP(B42,Single!$C$6:$N$95,9,0)</f>
        <v>#N/A</v>
      </c>
      <c r="K42" s="132" t="e">
        <f>VLOOKUP(B42,Single!$C$6:$N$95,10,0)</f>
        <v>#N/A</v>
      </c>
      <c r="L42" s="132" t="e">
        <f>VLOOKUP(B42,Single!$C$6:$N$95,11,0)</f>
        <v>#N/A</v>
      </c>
      <c r="M42" s="209"/>
      <c r="N42" s="83" t="e">
        <f>SUM(E42:L44)</f>
        <v>#N/A</v>
      </c>
      <c r="O42" s="133" t="e">
        <f>AVERAGE(E42:J44)</f>
        <v>#N/A</v>
      </c>
    </row>
    <row r="43" spans="1:15" ht="15.75" customHeight="1">
      <c r="A43" s="654"/>
      <c r="B43" s="134" t="s">
        <v>119</v>
      </c>
      <c r="C43" s="151"/>
      <c r="D43" s="228" t="e">
        <f>VLOOKUP(B43,Doubles!$C$6:$N$93,3,0)</f>
        <v>#N/A</v>
      </c>
      <c r="E43" s="57" t="e">
        <f>VLOOKUP(B43,Doubles!$C$6:$N$93,4,0)</f>
        <v>#N/A</v>
      </c>
      <c r="F43" s="57" t="e">
        <f>VLOOKUP(B43,Doubles!$C$6:$N$93,5,0)</f>
        <v>#N/A</v>
      </c>
      <c r="G43" s="57" t="e">
        <f>VLOOKUP(B43,Doubles!$C$6:$N$93,6,0)</f>
        <v>#N/A</v>
      </c>
      <c r="H43" s="57" t="e">
        <f>VLOOKUP(B43,Doubles!$C$6:$N$93,7,0)</f>
        <v>#N/A</v>
      </c>
      <c r="I43" s="57" t="e">
        <f>VLOOKUP(B43,Doubles!$C$6:$N$93,8,0)</f>
        <v>#N/A</v>
      </c>
      <c r="J43" s="57" t="e">
        <f>VLOOKUP(B43,Doubles!$C$6:$N$93,9,0)</f>
        <v>#N/A</v>
      </c>
      <c r="K43" s="57" t="e">
        <f>VLOOKUP(B43,Doubles!$C$6:$N$93,10,0)</f>
        <v>#N/A</v>
      </c>
      <c r="L43" s="57" t="e">
        <f>VLOOKUP(B43,Doubles!$C$6:$N$93,11,0)</f>
        <v>#N/A</v>
      </c>
      <c r="M43" s="57"/>
      <c r="N43" s="83" t="e">
        <f>SUM(E42:L44)</f>
        <v>#N/A</v>
      </c>
      <c r="O43" s="128" t="e">
        <f>AVERAGE(E42:J44)</f>
        <v>#N/A</v>
      </c>
    </row>
    <row r="44" spans="1:15" ht="15.75" customHeight="1" thickBot="1">
      <c r="A44" s="655"/>
      <c r="B44" s="137" t="s">
        <v>119</v>
      </c>
      <c r="C44" s="137"/>
      <c r="D44" s="204" t="e">
        <f>VLOOKUP(B44,Teams!C30:L113,3,0)</f>
        <v>#N/A</v>
      </c>
      <c r="E44" s="117" t="e">
        <f>VLOOKUP(B44,Teams!$C$6:$L$89,4,0)</f>
        <v>#N/A</v>
      </c>
      <c r="F44" s="117" t="e">
        <f>VLOOKUP(B44,Teams!$C$6:$L$89,5,0)</f>
        <v>#N/A</v>
      </c>
      <c r="G44" s="117" t="e">
        <f>VLOOKUP(B44,Teams!$C$6:$L$89,6,0)</f>
        <v>#N/A</v>
      </c>
      <c r="H44" s="117" t="e">
        <f>VLOOKUP(B44,Teams!$C$6:$L$89,7,0)</f>
        <v>#N/A</v>
      </c>
      <c r="I44" s="138"/>
      <c r="J44" s="138"/>
      <c r="K44" s="117" t="e">
        <f>VLOOKUP(B44,Teams!$C$6:$L$89,8,0)</f>
        <v>#N/A</v>
      </c>
      <c r="L44" s="117" t="e">
        <f>VLOOKUP(B44,Teams!$C$6:$L$89,9,0)</f>
        <v>#N/A</v>
      </c>
      <c r="M44" s="117"/>
      <c r="N44" s="131" t="e">
        <f>SUM(E42:L44)</f>
        <v>#N/A</v>
      </c>
      <c r="O44" s="120" t="e">
        <f>AVERAGE(E42:J44)</f>
        <v>#N/A</v>
      </c>
    </row>
    <row r="45" spans="1:15" ht="15.75" customHeight="1" thickTop="1">
      <c r="A45" s="653" t="s">
        <v>30</v>
      </c>
      <c r="B45" s="152" t="s">
        <v>180</v>
      </c>
      <c r="C45" s="140" t="e">
        <f>VLOOKUP(B45,Single!$C$6:$N$95,2,0)</f>
        <v>#N/A</v>
      </c>
      <c r="D45" s="122" t="e">
        <f>VLOOKUP(B45,Single!$C$6:$N$95,3,0)</f>
        <v>#N/A</v>
      </c>
      <c r="E45" s="122" t="e">
        <f>VLOOKUP(B45,Single!$C$6:$N$95,4,0)</f>
        <v>#N/A</v>
      </c>
      <c r="F45" s="122" t="e">
        <f>VLOOKUP(B45,Single!$C$6:$N$95,5,0)</f>
        <v>#N/A</v>
      </c>
      <c r="G45" s="122" t="e">
        <f>VLOOKUP(B45,Single!$C$6:$N$95,6,0)</f>
        <v>#N/A</v>
      </c>
      <c r="H45" s="122" t="e">
        <f>VLOOKUP(B45,Single!$C$6:$N$95,7,0)</f>
        <v>#N/A</v>
      </c>
      <c r="I45" s="122" t="e">
        <f>VLOOKUP(B45,Single!$C$6:$N$95,8,0)</f>
        <v>#N/A</v>
      </c>
      <c r="J45" s="122" t="e">
        <f>VLOOKUP(B45,Single!$C$6:$N$95,9,0)</f>
        <v>#N/A</v>
      </c>
      <c r="K45" s="122" t="e">
        <f>VLOOKUP(B45,Single!$C$6:$N$95,10,0)</f>
        <v>#N/A</v>
      </c>
      <c r="L45" s="122" t="e">
        <f>VLOOKUP(B45,Single!$C$6:$N$95,11,0)</f>
        <v>#N/A</v>
      </c>
      <c r="M45" s="56"/>
      <c r="N45" s="83" t="e">
        <f>SUM(E45:L47)</f>
        <v>#N/A</v>
      </c>
      <c r="O45" s="133" t="e">
        <f>AVERAGE(E45:J47)</f>
        <v>#N/A</v>
      </c>
    </row>
    <row r="46" spans="1:15" ht="15.75" customHeight="1">
      <c r="A46" s="654"/>
      <c r="B46" s="129" t="s">
        <v>180</v>
      </c>
      <c r="C46" s="141"/>
      <c r="D46" s="203" t="e">
        <f>VLOOKUP(B46,Doubles!$C$6:$N$93,3,0)</f>
        <v>#N/A</v>
      </c>
      <c r="E46" s="57" t="e">
        <f>VLOOKUP(B46,Doubles!$C$6:$N$93,4,0)</f>
        <v>#N/A</v>
      </c>
      <c r="F46" s="57" t="e">
        <f>VLOOKUP(B46,Doubles!$C$6:$N$93,5,0)</f>
        <v>#N/A</v>
      </c>
      <c r="G46" s="57" t="e">
        <f>VLOOKUP(B46,Doubles!$C$6:$N$93,6,0)</f>
        <v>#N/A</v>
      </c>
      <c r="H46" s="57" t="e">
        <f>VLOOKUP(B46,Doubles!$C$6:$N$93,7,0)</f>
        <v>#N/A</v>
      </c>
      <c r="I46" s="57" t="e">
        <f>VLOOKUP(B46,Doubles!$C$6:$N$93,8,0)</f>
        <v>#N/A</v>
      </c>
      <c r="J46" s="57" t="e">
        <f>VLOOKUP(B46,Doubles!$C$6:$N$93,9,0)</f>
        <v>#N/A</v>
      </c>
      <c r="K46" s="57" t="e">
        <f>VLOOKUP(B46,Doubles!$C$6:$N$93,10,0)</f>
        <v>#N/A</v>
      </c>
      <c r="L46" s="57" t="e">
        <f>VLOOKUP(B46,Doubles!$C$6:$N$93,11,0)</f>
        <v>#N/A</v>
      </c>
      <c r="M46" s="57"/>
      <c r="N46" s="83" t="e">
        <f>SUM(E45:L47)</f>
        <v>#N/A</v>
      </c>
      <c r="O46" s="128" t="e">
        <f>AVERAGE(E45:J47)</f>
        <v>#N/A</v>
      </c>
    </row>
    <row r="47" spans="1:15" ht="15.75" customHeight="1" thickBot="1">
      <c r="A47" s="655"/>
      <c r="B47" s="142" t="s">
        <v>180</v>
      </c>
      <c r="C47" s="137"/>
      <c r="D47" s="204" t="e">
        <f>VLOOKUP(B47,Teams!C69:L152,3,0)</f>
        <v>#N/A</v>
      </c>
      <c r="E47" s="117" t="e">
        <f>VLOOKUP(B47,Teams!$C$6:$L$89,4,0)</f>
        <v>#N/A</v>
      </c>
      <c r="F47" s="117" t="e">
        <f>VLOOKUP(B47,Teams!$C$6:$L$89,5,0)</f>
        <v>#N/A</v>
      </c>
      <c r="G47" s="117" t="e">
        <f>VLOOKUP(B47,Teams!$C$6:$L$89,6,0)</f>
        <v>#N/A</v>
      </c>
      <c r="H47" s="117" t="e">
        <f>VLOOKUP(B47,Teams!$C$6:$L$89,7,0)</f>
        <v>#N/A</v>
      </c>
      <c r="I47" s="117"/>
      <c r="J47" s="117"/>
      <c r="K47" s="117" t="e">
        <f>VLOOKUP(B47,Teams!$C$6:$L$89,8,0)</f>
        <v>#N/A</v>
      </c>
      <c r="L47" s="117" t="e">
        <f>VLOOKUP(B47,Teams!$C$6:$L$89,9,0)</f>
        <v>#N/A</v>
      </c>
      <c r="M47" s="117"/>
      <c r="N47" s="131" t="e">
        <f>SUM(E45:L47)</f>
        <v>#N/A</v>
      </c>
      <c r="O47" s="120" t="e">
        <f>AVERAGE(E45:J47)</f>
        <v>#N/A</v>
      </c>
    </row>
    <row r="48" spans="1:15" ht="15.75" customHeight="1" thickTop="1">
      <c r="A48" s="653" t="s">
        <v>31</v>
      </c>
      <c r="B48" s="152" t="s">
        <v>195</v>
      </c>
      <c r="C48" s="140" t="e">
        <f>VLOOKUP(B48,Single!$C$6:$N$95,2,0)</f>
        <v>#N/A</v>
      </c>
      <c r="D48" s="122" t="e">
        <f>VLOOKUP(B48,Single!$C$6:$N$95,3,0)</f>
        <v>#N/A</v>
      </c>
      <c r="E48" s="122" t="e">
        <f>VLOOKUP(B48,Single!$C$6:$N$95,4,0)</f>
        <v>#N/A</v>
      </c>
      <c r="F48" s="122" t="e">
        <f>VLOOKUP(B48,Single!$C$6:$N$95,5,0)</f>
        <v>#N/A</v>
      </c>
      <c r="G48" s="122" t="e">
        <f>VLOOKUP(B48,Single!$C$6:$N$95,6,0)</f>
        <v>#N/A</v>
      </c>
      <c r="H48" s="122" t="e">
        <f>VLOOKUP(B48,Single!$C$6:$N$95,7,0)</f>
        <v>#N/A</v>
      </c>
      <c r="I48" s="122" t="e">
        <f>VLOOKUP(B48,Single!$C$6:$N$95,8,0)</f>
        <v>#N/A</v>
      </c>
      <c r="J48" s="122" t="e">
        <f>VLOOKUP(B48,Single!$C$6:$N$95,9,0)</f>
        <v>#N/A</v>
      </c>
      <c r="K48" s="122" t="e">
        <f>VLOOKUP(B48,Single!$C$6:$N$95,10,0)</f>
        <v>#N/A</v>
      </c>
      <c r="L48" s="122" t="e">
        <f>VLOOKUP(B48,Single!$C$6:$N$95,11,0)</f>
        <v>#N/A</v>
      </c>
      <c r="M48" s="56"/>
      <c r="N48" s="83" t="e">
        <f>SUM(E48:L50)</f>
        <v>#N/A</v>
      </c>
      <c r="O48" s="133" t="e">
        <f>AVERAGE(E48:J50)</f>
        <v>#N/A</v>
      </c>
    </row>
    <row r="49" spans="1:15" ht="15.75" customHeight="1">
      <c r="A49" s="654"/>
      <c r="B49" s="129" t="s">
        <v>195</v>
      </c>
      <c r="C49" s="141"/>
      <c r="D49" s="203" t="e">
        <f>VLOOKUP(B49,Doubles!$C$6:$N$93,3,0)</f>
        <v>#N/A</v>
      </c>
      <c r="E49" s="57" t="e">
        <f>VLOOKUP(B49,Doubles!$C$6:$N$93,4,0)</f>
        <v>#N/A</v>
      </c>
      <c r="F49" s="57" t="e">
        <f>VLOOKUP(B49,Doubles!$C$6:$N$93,5,0)</f>
        <v>#N/A</v>
      </c>
      <c r="G49" s="57" t="e">
        <f>VLOOKUP(B49,Doubles!$C$6:$N$93,6,0)</f>
        <v>#N/A</v>
      </c>
      <c r="H49" s="57" t="e">
        <f>VLOOKUP(B49,Doubles!$C$6:$N$93,7,0)</f>
        <v>#N/A</v>
      </c>
      <c r="I49" s="57" t="e">
        <f>VLOOKUP(B49,Doubles!$C$6:$N$93,8,0)</f>
        <v>#N/A</v>
      </c>
      <c r="J49" s="57" t="e">
        <f>VLOOKUP(B49,Doubles!$C$6:$N$93,9,0)</f>
        <v>#N/A</v>
      </c>
      <c r="K49" s="57" t="e">
        <f>VLOOKUP(B49,Doubles!$C$6:$N$93,10,0)</f>
        <v>#N/A</v>
      </c>
      <c r="L49" s="57" t="e">
        <f>VLOOKUP(B49,Doubles!$C$6:$N$93,11,0)</f>
        <v>#N/A</v>
      </c>
      <c r="M49" s="57"/>
      <c r="N49" s="83" t="e">
        <f>SUM(E48:L50)</f>
        <v>#N/A</v>
      </c>
      <c r="O49" s="128" t="e">
        <f>AVERAGE(E48:J50)</f>
        <v>#N/A</v>
      </c>
    </row>
    <row r="50" spans="1:15" ht="15.75" customHeight="1" thickBot="1">
      <c r="A50" s="655"/>
      <c r="B50" s="137" t="s">
        <v>195</v>
      </c>
      <c r="C50" s="137"/>
      <c r="D50" s="204" t="e">
        <f>VLOOKUP(B50,Teams!C54:L137,3,0)</f>
        <v>#N/A</v>
      </c>
      <c r="E50" s="117" t="e">
        <f>VLOOKUP(B50,Teams!$C$6:$L$89,4,0)</f>
        <v>#N/A</v>
      </c>
      <c r="F50" s="117" t="e">
        <f>VLOOKUP(B50,Teams!$C$6:$L$89,5,0)</f>
        <v>#N/A</v>
      </c>
      <c r="G50" s="117" t="e">
        <f>VLOOKUP(B50,Teams!$C$6:$L$89,6,0)</f>
        <v>#N/A</v>
      </c>
      <c r="H50" s="117" t="e">
        <f>VLOOKUP(B50,Teams!$C$6:$L$89,7,0)</f>
        <v>#N/A</v>
      </c>
      <c r="I50" s="117"/>
      <c r="J50" s="117"/>
      <c r="K50" s="117" t="e">
        <f>VLOOKUP(B50,Teams!$C$6:$L$89,8,0)</f>
        <v>#N/A</v>
      </c>
      <c r="L50" s="117" t="e">
        <f>VLOOKUP(B50,Teams!$C$6:$L$89,9,0)</f>
        <v>#N/A</v>
      </c>
      <c r="M50" s="117"/>
      <c r="N50" s="131" t="e">
        <f>SUM(E48:L50)</f>
        <v>#N/A</v>
      </c>
      <c r="O50" s="120" t="e">
        <f>AVERAGE(E48:J50)</f>
        <v>#N/A</v>
      </c>
    </row>
    <row r="51" spans="1:15" ht="15.75" customHeight="1" thickTop="1">
      <c r="A51" s="653" t="s">
        <v>32</v>
      </c>
      <c r="B51" s="152" t="s">
        <v>209</v>
      </c>
      <c r="C51" s="121" t="e">
        <f>VLOOKUP(B51,Single!$C$6:$N$95,2,0)</f>
        <v>#N/A</v>
      </c>
      <c r="D51" s="122" t="e">
        <f>VLOOKUP(B51,Single!$C$6:$N$95,3,0)</f>
        <v>#N/A</v>
      </c>
      <c r="E51" s="122" t="e">
        <f>VLOOKUP(B51,Single!$C$6:$N$95,4,0)</f>
        <v>#N/A</v>
      </c>
      <c r="F51" s="122" t="e">
        <f>VLOOKUP(B51,Single!$C$6:$N$95,5,0)</f>
        <v>#N/A</v>
      </c>
      <c r="G51" s="122" t="e">
        <f>VLOOKUP(B51,Single!$C$6:$N$95,6,0)</f>
        <v>#N/A</v>
      </c>
      <c r="H51" s="122" t="e">
        <f>VLOOKUP(B51,Single!$C$6:$N$95,7,0)</f>
        <v>#N/A</v>
      </c>
      <c r="I51" s="122" t="e">
        <f>VLOOKUP(B51,Single!$C$6:$N$95,8,0)</f>
        <v>#N/A</v>
      </c>
      <c r="J51" s="122" t="e">
        <f>VLOOKUP(B51,Single!$C$6:$N$95,9,0)</f>
        <v>#N/A</v>
      </c>
      <c r="K51" s="122" t="e">
        <f>VLOOKUP(B51,Single!$C$6:$N$95,10,0)</f>
        <v>#N/A</v>
      </c>
      <c r="L51" s="122" t="e">
        <f>VLOOKUP(B51,Single!$C$6:$N$95,11,0)</f>
        <v>#N/A</v>
      </c>
      <c r="M51" s="56"/>
      <c r="N51" s="83" t="e">
        <f>SUM(E51:L53)</f>
        <v>#N/A</v>
      </c>
      <c r="O51" s="133" t="e">
        <f>AVERAGE(E51:J53)</f>
        <v>#N/A</v>
      </c>
    </row>
    <row r="52" spans="1:15" ht="15.75" customHeight="1">
      <c r="A52" s="654"/>
      <c r="B52" s="129" t="s">
        <v>209</v>
      </c>
      <c r="C52" s="141"/>
      <c r="D52" s="203" t="e">
        <f>VLOOKUP(B52,Doubles!$C$6:$N$93,3,0)</f>
        <v>#N/A</v>
      </c>
      <c r="E52" s="57" t="e">
        <f>VLOOKUP(B52,Doubles!$C$6:$N$93,4,0)</f>
        <v>#N/A</v>
      </c>
      <c r="F52" s="57" t="e">
        <f>VLOOKUP(B52,Doubles!$C$6:$N$93,5,0)</f>
        <v>#N/A</v>
      </c>
      <c r="G52" s="57" t="e">
        <f>VLOOKUP(B52,Doubles!$C$6:$N$93,6,0)</f>
        <v>#N/A</v>
      </c>
      <c r="H52" s="57" t="e">
        <f>VLOOKUP(B52,Doubles!$C$6:$N$93,7,0)</f>
        <v>#N/A</v>
      </c>
      <c r="I52" s="57" t="e">
        <f>VLOOKUP(B52,Doubles!$C$6:$N$93,8,0)</f>
        <v>#N/A</v>
      </c>
      <c r="J52" s="57" t="e">
        <f>VLOOKUP(B52,Doubles!$C$6:$N$93,9,0)</f>
        <v>#N/A</v>
      </c>
      <c r="K52" s="57" t="e">
        <f>VLOOKUP(B52,Doubles!$C$6:$N$93,10,0)</f>
        <v>#N/A</v>
      </c>
      <c r="L52" s="57" t="e">
        <f>VLOOKUP(B52,Doubles!$C$6:$N$93,11,0)</f>
        <v>#N/A</v>
      </c>
      <c r="M52" s="57"/>
      <c r="N52" s="83" t="e">
        <f>SUM(E51:L53)</f>
        <v>#N/A</v>
      </c>
      <c r="O52" s="128" t="e">
        <f>AVERAGE(E51:J53)</f>
        <v>#N/A</v>
      </c>
    </row>
    <row r="53" spans="1:15" ht="15.75" customHeight="1" thickBot="1">
      <c r="A53" s="655"/>
      <c r="B53" s="137" t="s">
        <v>209</v>
      </c>
      <c r="C53" s="137"/>
      <c r="D53" s="204" t="e">
        <f>VLOOKUP(B53,Teams!C153:L236,3,0)</f>
        <v>#N/A</v>
      </c>
      <c r="E53" s="117" t="e">
        <f>VLOOKUP(B53,Teams!$C$6:$L$89,4,0)</f>
        <v>#N/A</v>
      </c>
      <c r="F53" s="117" t="e">
        <f>VLOOKUP(B53,Teams!$C$6:$L$89,5,0)</f>
        <v>#N/A</v>
      </c>
      <c r="G53" s="117" t="e">
        <f>VLOOKUP(B53,Teams!$C$6:$L$89,6,0)</f>
        <v>#N/A</v>
      </c>
      <c r="H53" s="117" t="e">
        <f>VLOOKUP(B53,Teams!$C$6:$L$89,7,0)</f>
        <v>#N/A</v>
      </c>
      <c r="I53" s="117"/>
      <c r="J53" s="117"/>
      <c r="K53" s="117" t="e">
        <f>VLOOKUP(B53,Teams!$C$6:$L$89,8,0)</f>
        <v>#N/A</v>
      </c>
      <c r="L53" s="117" t="e">
        <f>VLOOKUP(B53,Teams!$C$6:$L$89,9,0)</f>
        <v>#N/A</v>
      </c>
      <c r="M53" s="117"/>
      <c r="N53" s="131" t="e">
        <f>SUM(E51:L53)</f>
        <v>#N/A</v>
      </c>
      <c r="O53" s="120" t="e">
        <f>AVERAGE(E51:J53)</f>
        <v>#N/A</v>
      </c>
    </row>
    <row r="54" spans="1:15" ht="15.75" customHeight="1" thickTop="1">
      <c r="A54" s="653" t="s">
        <v>33</v>
      </c>
      <c r="B54" s="149" t="s">
        <v>162</v>
      </c>
      <c r="C54" s="144" t="e">
        <f>VLOOKUP(B54,Single!$C$6:$N$95,2,0)</f>
        <v>#N/A</v>
      </c>
      <c r="D54" s="132" t="e">
        <f>VLOOKUP(B54,Single!$C$6:$N$95,3,0)</f>
        <v>#N/A</v>
      </c>
      <c r="E54" s="122" t="e">
        <f>VLOOKUP(B54,Single!$C$6:$N$95,4,0)</f>
        <v>#N/A</v>
      </c>
      <c r="F54" s="122" t="e">
        <f>VLOOKUP(B54,Single!$C$6:$N$95,5,0)</f>
        <v>#N/A</v>
      </c>
      <c r="G54" s="122" t="e">
        <f>VLOOKUP(B54,Single!$C$6:$N$95,6,0)</f>
        <v>#N/A</v>
      </c>
      <c r="H54" s="122" t="e">
        <f>VLOOKUP(B54,Single!$C$6:$N$95,7,0)</f>
        <v>#N/A</v>
      </c>
      <c r="I54" s="122" t="e">
        <f>VLOOKUP(B54,Single!$C$6:$N$95,8,0)</f>
        <v>#N/A</v>
      </c>
      <c r="J54" s="122" t="e">
        <f>VLOOKUP(B54,Single!$C$6:$N$95,9,0)</f>
        <v>#N/A</v>
      </c>
      <c r="K54" s="122" t="e">
        <f>VLOOKUP(B54,Single!$C$6:$N$95,10,0)</f>
        <v>#N/A</v>
      </c>
      <c r="L54" s="122" t="e">
        <f>VLOOKUP(B54,Single!$C$6:$N$95,11,0)</f>
        <v>#N/A</v>
      </c>
      <c r="M54" s="56"/>
      <c r="N54" s="83" t="e">
        <f>SUM(E54:L56)</f>
        <v>#N/A</v>
      </c>
      <c r="O54" s="133" t="e">
        <f>AVERAGE(E54:J56)</f>
        <v>#N/A</v>
      </c>
    </row>
    <row r="55" spans="1:15" ht="15.75" customHeight="1">
      <c r="A55" s="654"/>
      <c r="B55" s="134" t="s">
        <v>162</v>
      </c>
      <c r="C55" s="135"/>
      <c r="D55" s="205" t="e">
        <f>VLOOKUP(B55,Doubles!$C$6:$N$93,3,0)</f>
        <v>#N/A</v>
      </c>
      <c r="E55" s="57" t="e">
        <f>VLOOKUP(B55,Doubles!$C$6:$N$93,4,0)</f>
        <v>#N/A</v>
      </c>
      <c r="F55" s="57" t="e">
        <f>VLOOKUP(B55,Doubles!$C$6:$N$93,5,0)</f>
        <v>#N/A</v>
      </c>
      <c r="G55" s="57" t="e">
        <f>VLOOKUP(B55,Doubles!$C$6:$N$93,6,0)</f>
        <v>#N/A</v>
      </c>
      <c r="H55" s="57" t="e">
        <f>VLOOKUP(B55,Doubles!$C$6:$N$93,7,0)</f>
        <v>#N/A</v>
      </c>
      <c r="I55" s="57" t="e">
        <f>VLOOKUP(B55,Doubles!$C$6:$N$93,8,0)</f>
        <v>#N/A</v>
      </c>
      <c r="J55" s="57" t="e">
        <f>VLOOKUP(B55,Doubles!$C$6:$N$93,9,0)</f>
        <v>#N/A</v>
      </c>
      <c r="K55" s="57" t="e">
        <f>VLOOKUP(B55,Doubles!$C$6:$N$93,10,0)</f>
        <v>#N/A</v>
      </c>
      <c r="L55" s="57" t="e">
        <f>VLOOKUP(B55,Doubles!$C$6:$N$93,11,0)</f>
        <v>#N/A</v>
      </c>
      <c r="M55" s="57"/>
      <c r="N55" s="83" t="e">
        <f>SUM(E54:L56)</f>
        <v>#N/A</v>
      </c>
      <c r="O55" s="128" t="e">
        <f>AVERAGE(E54:J56)</f>
        <v>#N/A</v>
      </c>
    </row>
    <row r="56" spans="1:15" ht="15.75" customHeight="1" thickBot="1">
      <c r="A56" s="655"/>
      <c r="B56" s="137" t="s">
        <v>162</v>
      </c>
      <c r="C56" s="137"/>
      <c r="D56" s="204" t="e">
        <f>VLOOKUP(B56,Teams!C132:L215,3,0)</f>
        <v>#N/A</v>
      </c>
      <c r="E56" s="117" t="e">
        <f>VLOOKUP(B56,Teams!$C$6:$L$89,4,0)</f>
        <v>#N/A</v>
      </c>
      <c r="F56" s="117" t="e">
        <f>VLOOKUP(B56,Teams!$C$6:$L$89,5,0)</f>
        <v>#N/A</v>
      </c>
      <c r="G56" s="117" t="e">
        <f>VLOOKUP(B56,Teams!$C$6:$L$89,6,0)</f>
        <v>#N/A</v>
      </c>
      <c r="H56" s="117" t="e">
        <f>VLOOKUP(B56,Teams!$C$6:$L$89,7,0)</f>
        <v>#N/A</v>
      </c>
      <c r="I56" s="138"/>
      <c r="J56" s="138"/>
      <c r="K56" s="117" t="e">
        <f>VLOOKUP(B56,Teams!$C$6:$L$89,8,0)</f>
        <v>#N/A</v>
      </c>
      <c r="L56" s="117" t="e">
        <f>VLOOKUP(B56,Teams!$C$6:$L$89,9,0)</f>
        <v>#N/A</v>
      </c>
      <c r="M56" s="117"/>
      <c r="N56" s="131" t="e">
        <f>SUM(E54:L56)</f>
        <v>#N/A</v>
      </c>
      <c r="O56" s="120" t="e">
        <f>AVERAGE(E54:J56)</f>
        <v>#N/A</v>
      </c>
    </row>
    <row r="57" spans="1:15" ht="15.75" customHeight="1" thickTop="1">
      <c r="A57" s="653" t="s">
        <v>34</v>
      </c>
      <c r="B57" s="217" t="s">
        <v>203</v>
      </c>
      <c r="C57" s="121" t="e">
        <f>VLOOKUP(B57,Single!$C$6:$N$95,2,0)</f>
        <v>#N/A</v>
      </c>
      <c r="D57" s="122" t="e">
        <f>VLOOKUP(B57,Single!$C$6:$N$95,3,0)</f>
        <v>#N/A</v>
      </c>
      <c r="E57" s="122" t="e">
        <f>VLOOKUP(B57,Single!$C$6:$N$95,4,0)</f>
        <v>#N/A</v>
      </c>
      <c r="F57" s="122" t="e">
        <f>VLOOKUP(B57,Single!$C$6:$N$95,5,0)</f>
        <v>#N/A</v>
      </c>
      <c r="G57" s="122" t="e">
        <f>VLOOKUP(B57,Single!$C$6:$N$95,6,0)</f>
        <v>#N/A</v>
      </c>
      <c r="H57" s="122" t="e">
        <f>VLOOKUP(B57,Single!$C$6:$N$95,7,0)</f>
        <v>#N/A</v>
      </c>
      <c r="I57" s="122" t="e">
        <f>VLOOKUP(B57,Single!$C$6:$N$95,8,0)</f>
        <v>#N/A</v>
      </c>
      <c r="J57" s="122" t="e">
        <f>VLOOKUP(B57,Single!$C$6:$N$95,9,0)</f>
        <v>#N/A</v>
      </c>
      <c r="K57" s="122" t="e">
        <f>VLOOKUP(B57,Single!$C$6:$N$95,10,0)</f>
        <v>#N/A</v>
      </c>
      <c r="L57" s="122" t="e">
        <f>VLOOKUP(B57,Single!$C$6:$N$95,11,0)</f>
        <v>#N/A</v>
      </c>
      <c r="M57" s="56"/>
      <c r="N57" s="83" t="e">
        <f>SUM(E57:L59)</f>
        <v>#N/A</v>
      </c>
      <c r="O57" s="133" t="e">
        <f>AVERAGE(E57:J59)</f>
        <v>#N/A</v>
      </c>
    </row>
    <row r="58" spans="1:15" ht="15.75" customHeight="1">
      <c r="A58" s="654"/>
      <c r="B58" s="141" t="s">
        <v>203</v>
      </c>
      <c r="C58" s="141"/>
      <c r="D58" s="203" t="e">
        <f>VLOOKUP(B58,Doubles!$C$6:$N$93,3,0)</f>
        <v>#N/A</v>
      </c>
      <c r="E58" s="57" t="e">
        <f>VLOOKUP(B58,Doubles!$C$6:$N$93,4,0)</f>
        <v>#N/A</v>
      </c>
      <c r="F58" s="57" t="e">
        <f>VLOOKUP(B58,Doubles!$C$6:$N$93,5,0)</f>
        <v>#N/A</v>
      </c>
      <c r="G58" s="57" t="e">
        <f>VLOOKUP(B58,Doubles!$C$6:$N$93,6,0)</f>
        <v>#N/A</v>
      </c>
      <c r="H58" s="57" t="e">
        <f>VLOOKUP(B58,Doubles!$C$6:$N$93,7,0)</f>
        <v>#N/A</v>
      </c>
      <c r="I58" s="57" t="e">
        <f>VLOOKUP(B58,Doubles!$C$6:$N$93,8,0)</f>
        <v>#N/A</v>
      </c>
      <c r="J58" s="57" t="e">
        <f>VLOOKUP(B58,Doubles!$C$6:$N$93,9,0)</f>
        <v>#N/A</v>
      </c>
      <c r="K58" s="57" t="e">
        <f>VLOOKUP(B58,Doubles!$C$6:$N$93,10,0)</f>
        <v>#N/A</v>
      </c>
      <c r="L58" s="57" t="e">
        <f>VLOOKUP(B58,Doubles!$C$6:$N$93,11,0)</f>
        <v>#N/A</v>
      </c>
      <c r="M58" s="57"/>
      <c r="N58" s="83" t="e">
        <f>SUM(E57:L59)</f>
        <v>#N/A</v>
      </c>
      <c r="O58" s="128" t="e">
        <f>AVERAGE(E57:J59)</f>
        <v>#N/A</v>
      </c>
    </row>
    <row r="59" spans="1:15" ht="15.75" customHeight="1" thickBot="1">
      <c r="A59" s="655"/>
      <c r="B59" s="137" t="s">
        <v>203</v>
      </c>
      <c r="C59" s="137"/>
      <c r="D59" s="204" t="e">
        <f>VLOOKUP(B59,Teams!C93:L176,3,0)</f>
        <v>#N/A</v>
      </c>
      <c r="E59" s="117" t="e">
        <f>VLOOKUP(B59,Teams!$C$6:$L$89,4,0)</f>
        <v>#N/A</v>
      </c>
      <c r="F59" s="117" t="e">
        <f>VLOOKUP(B59,Teams!$C$6:$L$89,5,0)</f>
        <v>#N/A</v>
      </c>
      <c r="G59" s="117" t="e">
        <f>VLOOKUP(B59,Teams!$C$6:$L$89,6,0)</f>
        <v>#N/A</v>
      </c>
      <c r="H59" s="117" t="e">
        <f>VLOOKUP(B59,Teams!$C$6:$L$89,7,0)</f>
        <v>#N/A</v>
      </c>
      <c r="I59" s="117"/>
      <c r="J59" s="117"/>
      <c r="K59" s="117" t="e">
        <f>VLOOKUP(B59,Teams!$C$6:$L$89,8,0)</f>
        <v>#N/A</v>
      </c>
      <c r="L59" s="117" t="e">
        <f>VLOOKUP(B59,Teams!$C$6:$L$89,9,0)</f>
        <v>#N/A</v>
      </c>
      <c r="M59" s="117"/>
      <c r="N59" s="131" t="e">
        <f>SUM(E57:L59)</f>
        <v>#N/A</v>
      </c>
      <c r="O59" s="120" t="e">
        <f>AVERAGE(E57:J59)</f>
        <v>#N/A</v>
      </c>
    </row>
    <row r="60" spans="1:15" ht="15.75" customHeight="1" thickTop="1">
      <c r="A60" s="653" t="s">
        <v>35</v>
      </c>
      <c r="B60" s="239" t="s">
        <v>210</v>
      </c>
      <c r="C60" s="121" t="e">
        <f>VLOOKUP(B60,Single!$C$6:$N$95,2,0)</f>
        <v>#N/A</v>
      </c>
      <c r="D60" s="122" t="e">
        <f>VLOOKUP(B60,Single!$C$6:$N$95,3,0)</f>
        <v>#N/A</v>
      </c>
      <c r="E60" s="122" t="e">
        <f>VLOOKUP(B60,Single!$C$6:$N$95,4,0)</f>
        <v>#N/A</v>
      </c>
      <c r="F60" s="122" t="e">
        <f>VLOOKUP(B60,Single!$C$6:$N$95,5,0)</f>
        <v>#N/A</v>
      </c>
      <c r="G60" s="122" t="e">
        <f>VLOOKUP(B60,Single!$C$6:$N$95,6,0)</f>
        <v>#N/A</v>
      </c>
      <c r="H60" s="122" t="e">
        <f>VLOOKUP(B60,Single!$C$6:$N$95,7,0)</f>
        <v>#N/A</v>
      </c>
      <c r="I60" s="122" t="e">
        <f>VLOOKUP(B60,Single!$C$6:$N$95,8,0)</f>
        <v>#N/A</v>
      </c>
      <c r="J60" s="122" t="e">
        <f>VLOOKUP(B60,Single!$C$6:$N$95,9,0)</f>
        <v>#N/A</v>
      </c>
      <c r="K60" s="122" t="e">
        <f>VLOOKUP(B60,Single!$C$6:$N$95,10,0)</f>
        <v>#N/A</v>
      </c>
      <c r="L60" s="122" t="e">
        <f>VLOOKUP(B60,Single!$C$6:$N$95,11,0)</f>
        <v>#N/A</v>
      </c>
      <c r="M60" s="56"/>
      <c r="N60" s="83" t="e">
        <f>SUM(E60:L62)</f>
        <v>#N/A</v>
      </c>
      <c r="O60" s="133" t="e">
        <f>AVERAGE(E60:J62)</f>
        <v>#N/A</v>
      </c>
    </row>
    <row r="61" spans="1:15" ht="15.75" customHeight="1">
      <c r="A61" s="654"/>
      <c r="B61" s="129" t="s">
        <v>210</v>
      </c>
      <c r="C61" s="141"/>
      <c r="D61" s="203" t="e">
        <f>VLOOKUP(B61,Doubles!$C$6:$N$93,3,0)</f>
        <v>#N/A</v>
      </c>
      <c r="E61" s="57" t="e">
        <f>VLOOKUP(B61,Doubles!$C$6:$N$93,4,0)</f>
        <v>#N/A</v>
      </c>
      <c r="F61" s="57" t="e">
        <f>VLOOKUP(B61,Doubles!$C$6:$N$93,5,0)</f>
        <v>#N/A</v>
      </c>
      <c r="G61" s="57" t="e">
        <f>VLOOKUP(B61,Doubles!$C$6:$N$93,6,0)</f>
        <v>#N/A</v>
      </c>
      <c r="H61" s="57" t="e">
        <f>VLOOKUP(B61,Doubles!$C$6:$N$93,7,0)</f>
        <v>#N/A</v>
      </c>
      <c r="I61" s="57" t="e">
        <f>VLOOKUP(B61,Doubles!$C$6:$N$93,8,0)</f>
        <v>#N/A</v>
      </c>
      <c r="J61" s="57" t="e">
        <f>VLOOKUP(B61,Doubles!$C$6:$N$93,9,0)</f>
        <v>#N/A</v>
      </c>
      <c r="K61" s="57" t="e">
        <f>VLOOKUP(B61,Doubles!$C$6:$N$93,10,0)</f>
        <v>#N/A</v>
      </c>
      <c r="L61" s="57" t="e">
        <f>VLOOKUP(B61,Doubles!$C$6:$N$93,11,0)</f>
        <v>#N/A</v>
      </c>
      <c r="M61" s="57"/>
      <c r="N61" s="83" t="e">
        <f>SUM(E60:L62)</f>
        <v>#N/A</v>
      </c>
      <c r="O61" s="128" t="e">
        <f>AVERAGE(E60:J62)</f>
        <v>#N/A</v>
      </c>
    </row>
    <row r="62" spans="1:15" ht="15.75" customHeight="1" thickBot="1">
      <c r="A62" s="655"/>
      <c r="B62" s="137" t="s">
        <v>210</v>
      </c>
      <c r="C62" s="137"/>
      <c r="D62" s="204" t="e">
        <f>VLOOKUP(B62,Teams!C156:L239,3,0)</f>
        <v>#N/A</v>
      </c>
      <c r="E62" s="117" t="e">
        <f>VLOOKUP(B62,Teams!$C$6:$L$89,4,0)</f>
        <v>#N/A</v>
      </c>
      <c r="F62" s="117" t="e">
        <f>VLOOKUP(B62,Teams!$C$6:$L$89,5,0)</f>
        <v>#N/A</v>
      </c>
      <c r="G62" s="117" t="e">
        <f>VLOOKUP(B62,Teams!$C$6:$L$89,6,0)</f>
        <v>#N/A</v>
      </c>
      <c r="H62" s="117" t="e">
        <f>VLOOKUP(B62,Teams!$C$6:$L$89,7,0)</f>
        <v>#N/A</v>
      </c>
      <c r="I62" s="117"/>
      <c r="J62" s="117"/>
      <c r="K62" s="117" t="e">
        <f>VLOOKUP(B62,Teams!$C$6:$L$89,8,0)</f>
        <v>#N/A</v>
      </c>
      <c r="L62" s="117" t="e">
        <f>VLOOKUP(B62,Teams!$C$6:$L$89,9,0)</f>
        <v>#N/A</v>
      </c>
      <c r="M62" s="117"/>
      <c r="N62" s="131" t="e">
        <f>SUM(E60:L62)</f>
        <v>#N/A</v>
      </c>
      <c r="O62" s="120" t="e">
        <f>AVERAGE(E60:J62)</f>
        <v>#N/A</v>
      </c>
    </row>
    <row r="63" spans="1:15" ht="15.75" customHeight="1" thickTop="1">
      <c r="A63" s="653" t="s">
        <v>36</v>
      </c>
      <c r="B63" s="217" t="s">
        <v>113</v>
      </c>
      <c r="C63" s="144" t="e">
        <f>VLOOKUP(B63,Single!$C$6:$N$95,2,0)</f>
        <v>#N/A</v>
      </c>
      <c r="D63" s="132" t="e">
        <f>VLOOKUP(B63,Single!$C$6:$N$95,3,0)</f>
        <v>#N/A</v>
      </c>
      <c r="E63" s="132" t="e">
        <f>VLOOKUP(B63,Single!$C$6:$N$95,4,0)</f>
        <v>#N/A</v>
      </c>
      <c r="F63" s="132" t="e">
        <f>VLOOKUP(B63,Single!$C$6:$N$95,5,0)</f>
        <v>#N/A</v>
      </c>
      <c r="G63" s="132" t="e">
        <f>VLOOKUP(B63,Single!$C$6:$N$95,6,0)</f>
        <v>#N/A</v>
      </c>
      <c r="H63" s="132" t="e">
        <f>VLOOKUP(B63,Single!$C$6:$N$95,7,0)</f>
        <v>#N/A</v>
      </c>
      <c r="I63" s="132" t="e">
        <f>VLOOKUP(B63,Single!$C$6:$N$95,8,0)</f>
        <v>#N/A</v>
      </c>
      <c r="J63" s="132" t="e">
        <f>VLOOKUP(B63,Single!$C$6:$N$95,9,0)</f>
        <v>#N/A</v>
      </c>
      <c r="K63" s="132" t="e">
        <f>VLOOKUP(B63,Single!$C$6:$N$95,10,0)</f>
        <v>#N/A</v>
      </c>
      <c r="L63" s="132" t="e">
        <f>VLOOKUP(B63,Single!$C$6:$N$95,11,0)</f>
        <v>#N/A</v>
      </c>
      <c r="M63" s="209"/>
      <c r="N63" s="83" t="e">
        <f>SUM(E63:L65)</f>
        <v>#N/A</v>
      </c>
      <c r="O63" s="133" t="e">
        <f>AVERAGE(E63:J65)</f>
        <v>#N/A</v>
      </c>
    </row>
    <row r="64" spans="1:15" ht="15.75" customHeight="1">
      <c r="A64" s="654"/>
      <c r="B64" s="141" t="s">
        <v>113</v>
      </c>
      <c r="C64" s="135"/>
      <c r="D64" s="205" t="e">
        <f>VLOOKUP(B64,Doubles!$C$6:$N$93,3,0)</f>
        <v>#N/A</v>
      </c>
      <c r="E64" s="57" t="e">
        <f>VLOOKUP(B64,Doubles!$C$6:$N$93,4,0)</f>
        <v>#N/A</v>
      </c>
      <c r="F64" s="57" t="e">
        <f>VLOOKUP(B64,Doubles!$C$6:$N$93,5,0)</f>
        <v>#N/A</v>
      </c>
      <c r="G64" s="57" t="e">
        <f>VLOOKUP(B64,Doubles!$C$6:$N$93,6,0)</f>
        <v>#N/A</v>
      </c>
      <c r="H64" s="57" t="e">
        <f>VLOOKUP(B64,Doubles!$C$6:$N$93,7,0)</f>
        <v>#N/A</v>
      </c>
      <c r="I64" s="57" t="e">
        <f>VLOOKUP(B64,Doubles!$C$6:$N$93,8,0)</f>
        <v>#N/A</v>
      </c>
      <c r="J64" s="57" t="e">
        <f>VLOOKUP(B64,Doubles!$C$6:$N$93,9,0)</f>
        <v>#N/A</v>
      </c>
      <c r="K64" s="57" t="e">
        <f>VLOOKUP(B64,Doubles!$C$6:$N$93,10,0)</f>
        <v>#N/A</v>
      </c>
      <c r="L64" s="146" t="e">
        <f>VLOOKUP(B64,Doubles!$C$6:$N$93,11,0)</f>
        <v>#N/A</v>
      </c>
      <c r="M64" s="146"/>
      <c r="N64" s="83" t="e">
        <f>SUM(E63:L65)</f>
        <v>#N/A</v>
      </c>
      <c r="O64" s="128" t="e">
        <f>AVERAGE(E63:J65)</f>
        <v>#N/A</v>
      </c>
    </row>
    <row r="65" spans="1:15" ht="15.75" customHeight="1" thickBot="1">
      <c r="A65" s="655"/>
      <c r="B65" s="137" t="s">
        <v>113</v>
      </c>
      <c r="C65" s="137"/>
      <c r="D65" s="204" t="e">
        <f>VLOOKUP(B65,Teams!C33:L116,3,0)</f>
        <v>#N/A</v>
      </c>
      <c r="E65" s="117" t="e">
        <f>VLOOKUP(B65,Teams!$C$6:$L$89,4,0)</f>
        <v>#N/A</v>
      </c>
      <c r="F65" s="117" t="e">
        <f>VLOOKUP(B65,Teams!$C$6:$L$89,5,0)</f>
        <v>#N/A</v>
      </c>
      <c r="G65" s="117" t="e">
        <f>VLOOKUP(B65,Teams!$C$6:$L$89,6,0)</f>
        <v>#N/A</v>
      </c>
      <c r="H65" s="117" t="e">
        <f>VLOOKUP(B65,Teams!$C$6:$L$89,7,0)</f>
        <v>#N/A</v>
      </c>
      <c r="I65" s="138"/>
      <c r="J65" s="138"/>
      <c r="K65" s="117" t="e">
        <f>VLOOKUP(B65,Teams!$C$6:$L$89,8,0)</f>
        <v>#N/A</v>
      </c>
      <c r="L65" s="117" t="e">
        <f>VLOOKUP(B65,Teams!$C$6:$L$89,9,0)</f>
        <v>#N/A</v>
      </c>
      <c r="M65" s="117"/>
      <c r="N65" s="131" t="e">
        <f>SUM(E63:L65)</f>
        <v>#N/A</v>
      </c>
      <c r="O65" s="120" t="e">
        <f>AVERAGE(E63:J65)</f>
        <v>#N/A</v>
      </c>
    </row>
    <row r="66" spans="1:15" ht="15.75" customHeight="1" thickTop="1">
      <c r="A66" s="653" t="s">
        <v>37</v>
      </c>
      <c r="B66" s="221" t="s">
        <v>175</v>
      </c>
      <c r="C66" s="163" t="e">
        <f>VLOOKUP(B66,Single!$C$6:$N$95,2,0)</f>
        <v>#N/A</v>
      </c>
      <c r="D66" s="226" t="e">
        <f>VLOOKUP(B66,Single!$C$6:$N$95,3,0)</f>
        <v>#N/A</v>
      </c>
      <c r="E66" s="132" t="e">
        <f>VLOOKUP(B66,Single!$C$6:$N$95,4,0)</f>
        <v>#N/A</v>
      </c>
      <c r="F66" s="132" t="e">
        <f>VLOOKUP(B66,Single!$C$6:$N$95,5,0)</f>
        <v>#N/A</v>
      </c>
      <c r="G66" s="132" t="e">
        <f>VLOOKUP(B66,Single!$C$6:$N$95,6,0)</f>
        <v>#N/A</v>
      </c>
      <c r="H66" s="132" t="e">
        <f>VLOOKUP(B66,Single!$C$6:$N$95,7,0)</f>
        <v>#N/A</v>
      </c>
      <c r="I66" s="132" t="e">
        <f>VLOOKUP(B66,Single!$C$6:$N$95,8,0)</f>
        <v>#N/A</v>
      </c>
      <c r="J66" s="132" t="e">
        <f>VLOOKUP(B66,Single!$C$6:$N$95,9,0)</f>
        <v>#N/A</v>
      </c>
      <c r="K66" s="132" t="e">
        <f>VLOOKUP(B66,Single!$C$6:$N$95,10,0)</f>
        <v>#N/A</v>
      </c>
      <c r="L66" s="132" t="e">
        <f>VLOOKUP(B66,Single!$C$6:$N$95,11,0)</f>
        <v>#N/A</v>
      </c>
      <c r="M66" s="209"/>
      <c r="N66" s="83" t="e">
        <f>SUM(E66:L68)</f>
        <v>#N/A</v>
      </c>
      <c r="O66" s="133" t="e">
        <f>AVERAGE(E66:J68)</f>
        <v>#N/A</v>
      </c>
    </row>
    <row r="67" spans="1:15" ht="15.75" customHeight="1">
      <c r="A67" s="654"/>
      <c r="B67" s="141" t="s">
        <v>175</v>
      </c>
      <c r="C67" s="151"/>
      <c r="D67" s="228" t="e">
        <f>VLOOKUP(B67,Doubles!$C$6:$N$93,3,0)</f>
        <v>#N/A</v>
      </c>
      <c r="E67" s="57" t="e">
        <f>VLOOKUP(B67,Doubles!$C$6:$N$93,4,0)</f>
        <v>#N/A</v>
      </c>
      <c r="F67" s="57" t="e">
        <f>VLOOKUP(B67,Doubles!$C$6:$N$93,5,0)</f>
        <v>#N/A</v>
      </c>
      <c r="G67" s="57" t="e">
        <f>VLOOKUP(B67,Doubles!$C$6:$N$93,6,0)</f>
        <v>#N/A</v>
      </c>
      <c r="H67" s="57" t="e">
        <f>VLOOKUP(B67,Doubles!$C$6:$N$93,7,0)</f>
        <v>#N/A</v>
      </c>
      <c r="I67" s="57" t="e">
        <f>VLOOKUP(B67,Doubles!$C$6:$N$93,8,0)</f>
        <v>#N/A</v>
      </c>
      <c r="J67" s="57" t="e">
        <f>VLOOKUP(B67,Doubles!$C$6:$N$93,9,0)</f>
        <v>#N/A</v>
      </c>
      <c r="K67" s="57" t="e">
        <f>VLOOKUP(B67,Doubles!$C$6:$N$93,10,0)</f>
        <v>#N/A</v>
      </c>
      <c r="L67" s="57" t="e">
        <f>VLOOKUP(B67,Doubles!$C$6:$N$93,11,0)</f>
        <v>#N/A</v>
      </c>
      <c r="M67" s="57"/>
      <c r="N67" s="83" t="e">
        <f>SUM(E66:L68)</f>
        <v>#N/A</v>
      </c>
      <c r="O67" s="128" t="e">
        <f>AVERAGE(E66:J68)</f>
        <v>#N/A</v>
      </c>
    </row>
    <row r="68" spans="1:15" ht="15.75" customHeight="1" thickBot="1">
      <c r="A68" s="655"/>
      <c r="B68" s="137" t="s">
        <v>175</v>
      </c>
      <c r="C68" s="137"/>
      <c r="D68" s="204" t="e">
        <f>VLOOKUP(B68,Teams!C102:L185,3,0)</f>
        <v>#N/A</v>
      </c>
      <c r="E68" s="117" t="e">
        <f>VLOOKUP(B68,Teams!$C$6:$L$89,4,0)</f>
        <v>#N/A</v>
      </c>
      <c r="F68" s="117" t="e">
        <f>VLOOKUP(B68,Teams!$C$6:$L$89,5,0)</f>
        <v>#N/A</v>
      </c>
      <c r="G68" s="117" t="e">
        <f>VLOOKUP(B68,Teams!$C$6:$L$89,6,0)</f>
        <v>#N/A</v>
      </c>
      <c r="H68" s="117" t="e">
        <f>VLOOKUP(B68,Teams!$C$6:$L$89,7,0)</f>
        <v>#N/A</v>
      </c>
      <c r="I68" s="138"/>
      <c r="J68" s="138"/>
      <c r="K68" s="117" t="e">
        <f>VLOOKUP(B68,Teams!$C$6:$L$89,8,0)</f>
        <v>#N/A</v>
      </c>
      <c r="L68" s="117" t="e">
        <f>VLOOKUP(B68,Teams!$C$6:$L$89,9,0)</f>
        <v>#N/A</v>
      </c>
      <c r="M68" s="117"/>
      <c r="N68" s="131" t="e">
        <f>SUM(E66:L68)</f>
        <v>#N/A</v>
      </c>
      <c r="O68" s="120" t="e">
        <f>AVERAGE(E66:J68)</f>
        <v>#N/A</v>
      </c>
    </row>
    <row r="69" spans="1:15" ht="15.75" customHeight="1" thickTop="1">
      <c r="A69" s="653" t="s">
        <v>38</v>
      </c>
      <c r="B69" s="152" t="s">
        <v>160</v>
      </c>
      <c r="C69" s="140" t="e">
        <f>VLOOKUP(B69,Single!$C$6:$N$95,2,0)</f>
        <v>#N/A</v>
      </c>
      <c r="D69" s="122" t="e">
        <f>VLOOKUP(B69,Single!$C$6:$N$95,3,0)</f>
        <v>#N/A</v>
      </c>
      <c r="E69" s="122" t="e">
        <f>VLOOKUP(B69,Single!$C$6:$N$95,4,0)</f>
        <v>#N/A</v>
      </c>
      <c r="F69" s="122" t="e">
        <f>VLOOKUP(B69,Single!$C$6:$N$95,5,0)</f>
        <v>#N/A</v>
      </c>
      <c r="G69" s="122" t="e">
        <f>VLOOKUP(B69,Single!$C$6:$N$95,6,0)</f>
        <v>#N/A</v>
      </c>
      <c r="H69" s="122" t="e">
        <f>VLOOKUP(B69,Single!$C$6:$N$95,7,0)</f>
        <v>#N/A</v>
      </c>
      <c r="I69" s="122" t="e">
        <f>VLOOKUP(B69,Single!$C$6:$N$95,8,0)</f>
        <v>#N/A</v>
      </c>
      <c r="J69" s="122" t="e">
        <f>VLOOKUP(B69,Single!$C$6:$N$95,9,0)</f>
        <v>#N/A</v>
      </c>
      <c r="K69" s="122" t="e">
        <f>VLOOKUP(B69,Single!$C$6:$N$95,10,0)</f>
        <v>#N/A</v>
      </c>
      <c r="L69" s="122" t="e">
        <f>VLOOKUP(B69,Single!$C$6:$N$95,11,0)</f>
        <v>#N/A</v>
      </c>
      <c r="M69" s="56"/>
      <c r="N69" s="83" t="e">
        <f>SUM(E69:L71)</f>
        <v>#N/A</v>
      </c>
      <c r="O69" s="133" t="e">
        <f>AVERAGE(E69:J71)</f>
        <v>#N/A</v>
      </c>
    </row>
    <row r="70" spans="1:15" ht="15.75" customHeight="1">
      <c r="A70" s="654"/>
      <c r="B70" s="153" t="s">
        <v>160</v>
      </c>
      <c r="C70" s="141"/>
      <c r="D70" s="203" t="e">
        <f>VLOOKUP(B70,Doubles!$C$6:$N$93,3,0)</f>
        <v>#N/A</v>
      </c>
      <c r="E70" s="57" t="e">
        <f>VLOOKUP(B70,Doubles!$C$6:$N$93,4,0)</f>
        <v>#N/A</v>
      </c>
      <c r="F70" s="57" t="e">
        <f>VLOOKUP(B70,Doubles!$C$6:$N$93,5,0)</f>
        <v>#N/A</v>
      </c>
      <c r="G70" s="57" t="e">
        <f>VLOOKUP(B70,Doubles!$C$6:$N$93,6,0)</f>
        <v>#N/A</v>
      </c>
      <c r="H70" s="57" t="e">
        <f>VLOOKUP(B70,Doubles!$C$6:$N$93,7,0)</f>
        <v>#N/A</v>
      </c>
      <c r="I70" s="57" t="e">
        <f>VLOOKUP(B70,Doubles!$C$6:$N$93,8,0)</f>
        <v>#N/A</v>
      </c>
      <c r="J70" s="57" t="e">
        <f>VLOOKUP(B70,Doubles!$C$6:$N$93,9,0)</f>
        <v>#N/A</v>
      </c>
      <c r="K70" s="57" t="e">
        <f>VLOOKUP(B70,Doubles!$C$6:$N$93,10,0)</f>
        <v>#N/A</v>
      </c>
      <c r="L70" s="57" t="e">
        <f>VLOOKUP(B70,Doubles!$C$6:$N$93,11,0)</f>
        <v>#N/A</v>
      </c>
      <c r="M70" s="57"/>
      <c r="N70" s="83" t="e">
        <f>SUM(E69:L71)</f>
        <v>#N/A</v>
      </c>
      <c r="O70" s="128" t="e">
        <f>AVERAGE(E69:J71)</f>
        <v>#N/A</v>
      </c>
    </row>
    <row r="71" spans="1:15" ht="15.75" customHeight="1" thickBot="1">
      <c r="A71" s="655"/>
      <c r="B71" s="147" t="s">
        <v>160</v>
      </c>
      <c r="C71" s="137"/>
      <c r="D71" s="204" t="e">
        <f>VLOOKUP(B71,Teams!C81:L164,3,0)</f>
        <v>#N/A</v>
      </c>
      <c r="E71" s="117" t="e">
        <f>VLOOKUP(B71,Teams!$C$6:$L$89,4,0)</f>
        <v>#N/A</v>
      </c>
      <c r="F71" s="117" t="e">
        <f>VLOOKUP(B71,Teams!$C$6:$L$89,5,0)</f>
        <v>#N/A</v>
      </c>
      <c r="G71" s="117" t="e">
        <f>VLOOKUP(B71,Teams!$C$6:$L$89,6,0)</f>
        <v>#N/A</v>
      </c>
      <c r="H71" s="117" t="e">
        <f>VLOOKUP(B71,Teams!$C$6:$L$89,7,0)</f>
        <v>#N/A</v>
      </c>
      <c r="I71" s="117"/>
      <c r="J71" s="117"/>
      <c r="K71" s="117" t="e">
        <f>VLOOKUP(B71,Teams!$C$6:$L$89,8,0)</f>
        <v>#N/A</v>
      </c>
      <c r="L71" s="117" t="e">
        <f>VLOOKUP(B71,Teams!$C$6:$L$89,9,0)</f>
        <v>#N/A</v>
      </c>
      <c r="M71" s="117"/>
      <c r="N71" s="131" t="e">
        <f>SUM(E69:L71)</f>
        <v>#N/A</v>
      </c>
      <c r="O71" s="120" t="e">
        <f>AVERAGE(E69:J71)</f>
        <v>#N/A</v>
      </c>
    </row>
    <row r="72" spans="1:15" ht="15.75" customHeight="1" thickTop="1">
      <c r="A72" s="653" t="s">
        <v>39</v>
      </c>
      <c r="B72" s="149" t="s">
        <v>164</v>
      </c>
      <c r="C72" s="144" t="e">
        <f>VLOOKUP(B72,Single!$C$6:$N$95,2,0)</f>
        <v>#N/A</v>
      </c>
      <c r="D72" s="132" t="e">
        <f>VLOOKUP(B72,Single!$C$6:$N$95,3,0)</f>
        <v>#N/A</v>
      </c>
      <c r="E72" s="132" t="e">
        <f>VLOOKUP(B72,Single!$C$6:$N$95,4,0)</f>
        <v>#N/A</v>
      </c>
      <c r="F72" s="132" t="e">
        <f>VLOOKUP(B72,Single!$C$6:$N$95,5,0)</f>
        <v>#N/A</v>
      </c>
      <c r="G72" s="132" t="e">
        <f>VLOOKUP(B72,Single!$C$6:$N$95,6,0)</f>
        <v>#N/A</v>
      </c>
      <c r="H72" s="132" t="e">
        <f>VLOOKUP(B72,Single!$C$6:$N$95,7,0)</f>
        <v>#N/A</v>
      </c>
      <c r="I72" s="132" t="e">
        <f>VLOOKUP(B72,Single!$C$6:$N$95,8,0)</f>
        <v>#N/A</v>
      </c>
      <c r="J72" s="132" t="e">
        <f>VLOOKUP(B72,Single!$C$6:$N$95,9,0)</f>
        <v>#N/A</v>
      </c>
      <c r="K72" s="132" t="e">
        <f>VLOOKUP(B72,Single!$C$6:$N$95,10,0)</f>
        <v>#N/A</v>
      </c>
      <c r="L72" s="132" t="e">
        <f>VLOOKUP(B72,Single!$C$6:$N$95,11,0)</f>
        <v>#N/A</v>
      </c>
      <c r="M72" s="209"/>
      <c r="N72" s="83" t="e">
        <f>SUM(E72:L74)</f>
        <v>#N/A</v>
      </c>
      <c r="O72" s="133" t="e">
        <f>AVERAGE(E72:J74)</f>
        <v>#N/A</v>
      </c>
    </row>
    <row r="73" spans="1:15" ht="15.75" customHeight="1">
      <c r="A73" s="654"/>
      <c r="B73" s="141" t="s">
        <v>164</v>
      </c>
      <c r="C73" s="135"/>
      <c r="D73" s="205" t="e">
        <f>VLOOKUP(B73,Doubles!$C$6:$N$93,3,0)</f>
        <v>#N/A</v>
      </c>
      <c r="E73" s="57" t="e">
        <f>VLOOKUP(B73,Doubles!$C$6:$N$93,4,0)</f>
        <v>#N/A</v>
      </c>
      <c r="F73" s="57" t="e">
        <f>VLOOKUP(B73,Doubles!$C$6:$N$93,5,0)</f>
        <v>#N/A</v>
      </c>
      <c r="G73" s="57" t="e">
        <f>VLOOKUP(B73,Doubles!$C$6:$N$93,6,0)</f>
        <v>#N/A</v>
      </c>
      <c r="H73" s="57" t="e">
        <f>VLOOKUP(B73,Doubles!$C$6:$N$93,7,0)</f>
        <v>#N/A</v>
      </c>
      <c r="I73" s="57" t="e">
        <f>VLOOKUP(B73,Doubles!$C$6:$N$93,8,0)</f>
        <v>#N/A</v>
      </c>
      <c r="J73" s="57" t="e">
        <f>VLOOKUP(B73,Doubles!$C$6:$N$93,9,0)</f>
        <v>#N/A</v>
      </c>
      <c r="K73" s="57" t="e">
        <f>VLOOKUP(B73,Doubles!$C$6:$N$93,10,0)</f>
        <v>#N/A</v>
      </c>
      <c r="L73" s="146" t="e">
        <f>VLOOKUP(B73,Doubles!$C$6:$N$93,11,0)</f>
        <v>#N/A</v>
      </c>
      <c r="M73" s="146"/>
      <c r="N73" s="83" t="e">
        <f>SUM(E72:L74)</f>
        <v>#N/A</v>
      </c>
      <c r="O73" s="128" t="e">
        <f>AVERAGE(E72:J74)</f>
        <v>#N/A</v>
      </c>
    </row>
    <row r="74" spans="1:15" ht="15.75" customHeight="1" thickBot="1">
      <c r="A74" s="655"/>
      <c r="B74" s="137" t="s">
        <v>164</v>
      </c>
      <c r="C74" s="137"/>
      <c r="D74" s="204" t="e">
        <f>VLOOKUP(B74,Teams!C12:L95,3,0)</f>
        <v>#N/A</v>
      </c>
      <c r="E74" s="117" t="e">
        <f>VLOOKUP(B74,Teams!$C$6:$L$89,4,0)</f>
        <v>#N/A</v>
      </c>
      <c r="F74" s="117" t="e">
        <f>VLOOKUP(B74,Teams!$C$6:$L$89,5,0)</f>
        <v>#N/A</v>
      </c>
      <c r="G74" s="117" t="e">
        <f>VLOOKUP(B74,Teams!$C$6:$L$89,6,0)</f>
        <v>#N/A</v>
      </c>
      <c r="H74" s="117" t="e">
        <f>VLOOKUP(B74,Teams!$C$6:$L$89,7,0)</f>
        <v>#N/A</v>
      </c>
      <c r="I74" s="138"/>
      <c r="J74" s="138"/>
      <c r="K74" s="117" t="e">
        <f>VLOOKUP(B74,Teams!$C$6:$L$89,8,0)</f>
        <v>#N/A</v>
      </c>
      <c r="L74" s="117" t="e">
        <f>VLOOKUP(B74,Teams!$C$6:$L$89,9,0)</f>
        <v>#N/A</v>
      </c>
      <c r="M74" s="117"/>
      <c r="N74" s="131" t="e">
        <f>SUM(E72:L74)</f>
        <v>#N/A</v>
      </c>
      <c r="O74" s="120" t="e">
        <f>AVERAGE(E72:J74)</f>
        <v>#N/A</v>
      </c>
    </row>
    <row r="75" spans="1:15" ht="15.75" customHeight="1" thickTop="1">
      <c r="A75" s="653" t="s">
        <v>40</v>
      </c>
      <c r="B75" s="149" t="s">
        <v>198</v>
      </c>
      <c r="C75" s="144" t="e">
        <f>VLOOKUP(B75,Single!$C$6:$N$95,2,0)</f>
        <v>#N/A</v>
      </c>
      <c r="D75" s="132" t="e">
        <f>VLOOKUP(B75,Single!$C$6:$N$95,3,0)</f>
        <v>#N/A</v>
      </c>
      <c r="E75" s="132" t="e">
        <f>VLOOKUP(B75,Single!$C$6:$N$95,4,0)</f>
        <v>#N/A</v>
      </c>
      <c r="F75" s="132" t="e">
        <f>VLOOKUP(B75,Single!$C$6:$N$95,5,0)</f>
        <v>#N/A</v>
      </c>
      <c r="G75" s="132" t="e">
        <f>VLOOKUP(B75,Single!$C$6:$N$95,6,0)</f>
        <v>#N/A</v>
      </c>
      <c r="H75" s="132" t="e">
        <f>VLOOKUP(B75,Single!$C$6:$N$95,7,0)</f>
        <v>#N/A</v>
      </c>
      <c r="I75" s="132" t="e">
        <f>VLOOKUP(B75,Single!$C$6:$N$95,8,0)</f>
        <v>#N/A</v>
      </c>
      <c r="J75" s="132" t="e">
        <f>VLOOKUP(B75,Single!$C$6:$N$95,9,0)</f>
        <v>#N/A</v>
      </c>
      <c r="K75" s="132" t="e">
        <f>VLOOKUP(B75,Single!$C$6:$N$95,10,0)</f>
        <v>#N/A</v>
      </c>
      <c r="L75" s="132" t="e">
        <f>VLOOKUP(B75,Single!$C$6:$N$95,11,0)</f>
        <v>#N/A</v>
      </c>
      <c r="M75" s="209"/>
      <c r="N75" s="83" t="e">
        <f>SUM(E75:L77)</f>
        <v>#N/A</v>
      </c>
      <c r="O75" s="133" t="e">
        <f>AVERAGE(E75:J77)</f>
        <v>#N/A</v>
      </c>
    </row>
    <row r="76" spans="1:15" ht="15.75" customHeight="1">
      <c r="A76" s="654"/>
      <c r="B76" s="153" t="s">
        <v>198</v>
      </c>
      <c r="C76" s="135"/>
      <c r="D76" s="205" t="e">
        <f>VLOOKUP(B76,Doubles!$C$6:$N$93,3,0)</f>
        <v>#N/A</v>
      </c>
      <c r="E76" s="57" t="e">
        <f>VLOOKUP(B76,Doubles!$C$6:$N$93,4,0)</f>
        <v>#N/A</v>
      </c>
      <c r="F76" s="57" t="e">
        <f>VLOOKUP(B76,Doubles!$C$6:$N$93,5,0)</f>
        <v>#N/A</v>
      </c>
      <c r="G76" s="57" t="e">
        <f>VLOOKUP(B76,Doubles!$C$6:$N$93,6,0)</f>
        <v>#N/A</v>
      </c>
      <c r="H76" s="57" t="e">
        <f>VLOOKUP(B76,Doubles!$C$6:$N$93,7,0)</f>
        <v>#N/A</v>
      </c>
      <c r="I76" s="57" t="e">
        <f>VLOOKUP(B76,Doubles!$C$6:$N$93,8,0)</f>
        <v>#N/A</v>
      </c>
      <c r="J76" s="57" t="e">
        <f>VLOOKUP(B76,Doubles!$C$6:$N$93,9,0)</f>
        <v>#N/A</v>
      </c>
      <c r="K76" s="57" t="e">
        <f>VLOOKUP(B76,Doubles!$C$6:$N$93,10,0)</f>
        <v>#N/A</v>
      </c>
      <c r="L76" s="146" t="e">
        <f>VLOOKUP(B76,Doubles!$C$6:$N$93,11,0)</f>
        <v>#N/A</v>
      </c>
      <c r="M76" s="146"/>
      <c r="N76" s="83" t="e">
        <f>SUM(E75:L77)</f>
        <v>#N/A</v>
      </c>
      <c r="O76" s="128" t="e">
        <f>AVERAGE(E75:J77)</f>
        <v>#N/A</v>
      </c>
    </row>
    <row r="77" spans="1:15" ht="15.75" customHeight="1" thickBot="1">
      <c r="A77" s="655"/>
      <c r="B77" s="137" t="s">
        <v>198</v>
      </c>
      <c r="C77" s="137"/>
      <c r="D77" s="204" t="e">
        <f>VLOOKUP(B77,Teams!C66:L149,3,0)</f>
        <v>#N/A</v>
      </c>
      <c r="E77" s="117" t="e">
        <f>VLOOKUP(B77,Teams!$C$6:$L$89,4,0)</f>
        <v>#N/A</v>
      </c>
      <c r="F77" s="117" t="e">
        <f>VLOOKUP(B77,Teams!$C$6:$L$89,5,0)</f>
        <v>#N/A</v>
      </c>
      <c r="G77" s="117" t="e">
        <f>VLOOKUP(B77,Teams!$C$6:$L$89,6,0)</f>
        <v>#N/A</v>
      </c>
      <c r="H77" s="117" t="e">
        <f>VLOOKUP(B77,Teams!$C$6:$L$89,7,0)</f>
        <v>#N/A</v>
      </c>
      <c r="I77" s="138"/>
      <c r="J77" s="138"/>
      <c r="K77" s="117" t="e">
        <f>VLOOKUP(B77,Teams!$C$6:$L$89,8,0)</f>
        <v>#N/A</v>
      </c>
      <c r="L77" s="117" t="e">
        <f>VLOOKUP(B77,Teams!$C$6:$L$89,9,0)</f>
        <v>#N/A</v>
      </c>
      <c r="M77" s="117"/>
      <c r="N77" s="131" t="e">
        <f>SUM(E75:L77)</f>
        <v>#N/A</v>
      </c>
      <c r="O77" s="120" t="e">
        <f>AVERAGE(E75:J77)</f>
        <v>#N/A</v>
      </c>
    </row>
    <row r="78" spans="1:15" ht="15.75" customHeight="1" thickTop="1">
      <c r="A78" s="653" t="s">
        <v>41</v>
      </c>
      <c r="B78" s="285" t="s">
        <v>154</v>
      </c>
      <c r="C78" s="144" t="str">
        <f>VLOOKUP(B78,Single!$C$6:$N$95,2,0)</f>
        <v>HUN</v>
      </c>
      <c r="D78" s="132">
        <f>VLOOKUP(B78,Single!$C$6:$N$95,3,0)</f>
        <v>4</v>
      </c>
      <c r="E78" s="132">
        <f>VLOOKUP(B78,Single!$C$6:$N$95,4,0)</f>
        <v>206</v>
      </c>
      <c r="F78" s="132">
        <f>VLOOKUP(B78,Single!$C$6:$N$95,5,0)</f>
        <v>137</v>
      </c>
      <c r="G78" s="132">
        <f>VLOOKUP(B78,Single!$C$6:$N$95,6,0)</f>
        <v>173</v>
      </c>
      <c r="H78" s="132">
        <f>VLOOKUP(B78,Single!$C$6:$N$95,7,0)</f>
        <v>151</v>
      </c>
      <c r="I78" s="132">
        <f>VLOOKUP(B78,Single!$C$6:$N$95,8,0)</f>
        <v>188</v>
      </c>
      <c r="J78" s="132">
        <f>VLOOKUP(B78,Single!$C$6:$N$95,9,0)</f>
        <v>201</v>
      </c>
      <c r="K78" s="132">
        <f>VLOOKUP(B78,Single!$C$6:$N$95,10,0)</f>
        <v>0</v>
      </c>
      <c r="L78" s="132">
        <f>VLOOKUP(B78,Single!$C$6:$N$95,11,0)</f>
        <v>24</v>
      </c>
      <c r="M78" s="209"/>
      <c r="N78" s="83">
        <f>SUM(E78:L80)</f>
        <v>3180</v>
      </c>
      <c r="O78" s="133">
        <f>AVERAGE(E78:J80)</f>
        <v>194.75</v>
      </c>
    </row>
    <row r="79" spans="1:15" ht="15.75" customHeight="1">
      <c r="A79" s="654"/>
      <c r="B79" s="134" t="s">
        <v>154</v>
      </c>
      <c r="C79" s="151"/>
      <c r="D79" s="203">
        <f>VLOOKUP(B79,Doubles!$C$6:$N$93,3,0)</f>
        <v>4</v>
      </c>
      <c r="E79" s="57">
        <f>VLOOKUP(B79,Doubles!$C$6:$N$93,4,0)</f>
        <v>171</v>
      </c>
      <c r="F79" s="57">
        <f>VLOOKUP(B79,Doubles!$C$6:$N$93,5,0)</f>
        <v>183</v>
      </c>
      <c r="G79" s="57">
        <f>VLOOKUP(B79,Doubles!$C$6:$N$93,6,0)</f>
        <v>190</v>
      </c>
      <c r="H79" s="57">
        <f>VLOOKUP(B79,Doubles!$C$6:$N$93,7,0)</f>
        <v>186</v>
      </c>
      <c r="I79" s="57">
        <f>VLOOKUP(B79,Doubles!$C$6:$N$93,8,0)</f>
        <v>221</v>
      </c>
      <c r="J79" s="57">
        <f>VLOOKUP(B79,Doubles!$C$6:$N$93,9,0)</f>
        <v>255</v>
      </c>
      <c r="K79" s="57">
        <f>VLOOKUP(B79,Doubles!$C$6:$N$93,10,0)</f>
        <v>0</v>
      </c>
      <c r="L79" s="57">
        <f>VLOOKUP(B79,Doubles!$C$6:$N$93,11,0)</f>
        <v>24</v>
      </c>
      <c r="M79" s="57"/>
      <c r="N79" s="83">
        <f>SUM(E78:L80)</f>
        <v>3180</v>
      </c>
      <c r="O79" s="128">
        <f>AVERAGE(E78:J80)</f>
        <v>194.75</v>
      </c>
    </row>
    <row r="80" spans="1:15" ht="15.75" customHeight="1" thickBot="1">
      <c r="A80" s="655"/>
      <c r="B80" s="137" t="s">
        <v>154</v>
      </c>
      <c r="C80" s="137"/>
      <c r="D80" s="204">
        <f>VLOOKUP(B80,Teams!C6:L89,3,0)</f>
        <v>4</v>
      </c>
      <c r="E80" s="117">
        <f>VLOOKUP(B80,Teams!$C$6:$L$89,4,0)</f>
        <v>193</v>
      </c>
      <c r="F80" s="117">
        <f>VLOOKUP(B80,Teams!$C$6:$L$89,5,0)</f>
        <v>225</v>
      </c>
      <c r="G80" s="117">
        <f>VLOOKUP(B80,Teams!$C$6:$L$89,6,0)</f>
        <v>226</v>
      </c>
      <c r="H80" s="117">
        <f>VLOOKUP(B80,Teams!$C$6:$L$89,7,0)</f>
        <v>210</v>
      </c>
      <c r="I80" s="138"/>
      <c r="J80" s="138"/>
      <c r="K80" s="117">
        <f>VLOOKUP(B80,Teams!$C$6:$L$89,8,0)</f>
        <v>0</v>
      </c>
      <c r="L80" s="117">
        <f>VLOOKUP(B80,Teams!$C$6:$L$89,9,0)</f>
        <v>16</v>
      </c>
      <c r="M80" s="117"/>
      <c r="N80" s="131">
        <f>SUM(E78:L80)</f>
        <v>3180</v>
      </c>
      <c r="O80" s="120">
        <f>AVERAGE(E78:J80)</f>
        <v>194.75</v>
      </c>
    </row>
    <row r="81" spans="1:15" ht="15.75" customHeight="1" thickTop="1">
      <c r="A81" s="654" t="s">
        <v>43</v>
      </c>
      <c r="B81" s="152" t="s">
        <v>163</v>
      </c>
      <c r="C81" s="140" t="e">
        <f>VLOOKUP(B81,Single!$C$6:$N$95,2,0)</f>
        <v>#N/A</v>
      </c>
      <c r="D81" s="122" t="e">
        <f>VLOOKUP(B81,Single!$C$6:$N$95,3,0)</f>
        <v>#N/A</v>
      </c>
      <c r="E81" s="122" t="e">
        <f>VLOOKUP(B81,Single!$C$6:$N$95,4,0)</f>
        <v>#N/A</v>
      </c>
      <c r="F81" s="122" t="e">
        <f>VLOOKUP(B81,Single!$C$6:$N$95,5,0)</f>
        <v>#N/A</v>
      </c>
      <c r="G81" s="122" t="e">
        <f>VLOOKUP(B81,Single!$C$6:$N$95,6,0)</f>
        <v>#N/A</v>
      </c>
      <c r="H81" s="122" t="e">
        <f>VLOOKUP(B81,Single!$C$6:$N$95,7,0)</f>
        <v>#N/A</v>
      </c>
      <c r="I81" s="122" t="e">
        <f>VLOOKUP(B81,Single!$C$6:$N$95,8,0)</f>
        <v>#N/A</v>
      </c>
      <c r="J81" s="122" t="e">
        <f>VLOOKUP(B81,Single!$C$6:$N$95,9,0)</f>
        <v>#N/A</v>
      </c>
      <c r="K81" s="122" t="e">
        <f>VLOOKUP(B81,Single!$C$6:$N$95,10,0)</f>
        <v>#N/A</v>
      </c>
      <c r="L81" s="122" t="e">
        <f>VLOOKUP(B81,Single!$C$6:$N$95,11,0)</f>
        <v>#N/A</v>
      </c>
      <c r="M81" s="56"/>
      <c r="N81" s="83" t="e">
        <f>SUM(E81:L83)</f>
        <v>#N/A</v>
      </c>
      <c r="O81" s="155" t="e">
        <f>AVERAGE(E81:J83)</f>
        <v>#N/A</v>
      </c>
    </row>
    <row r="82" spans="1:15" ht="15.75" customHeight="1">
      <c r="A82" s="654"/>
      <c r="B82" s="129" t="s">
        <v>163</v>
      </c>
      <c r="C82" s="141"/>
      <c r="D82" s="203" t="e">
        <f>VLOOKUP(B82,Doubles!$C$6:$N$93,3,0)</f>
        <v>#N/A</v>
      </c>
      <c r="E82" s="57" t="e">
        <f>VLOOKUP(B82,Doubles!$C$6:$N$93,4,0)</f>
        <v>#N/A</v>
      </c>
      <c r="F82" s="57" t="e">
        <f>VLOOKUP(B82,Doubles!$C$6:$N$93,5,0)</f>
        <v>#N/A</v>
      </c>
      <c r="G82" s="57" t="e">
        <f>VLOOKUP(B82,Doubles!$C$6:$N$93,6,0)</f>
        <v>#N/A</v>
      </c>
      <c r="H82" s="57" t="e">
        <f>VLOOKUP(B82,Doubles!$C$6:$N$93,7,0)</f>
        <v>#N/A</v>
      </c>
      <c r="I82" s="57" t="e">
        <f>VLOOKUP(B82,Doubles!$C$6:$N$93,8,0)</f>
        <v>#N/A</v>
      </c>
      <c r="J82" s="57" t="e">
        <f>VLOOKUP(B82,Doubles!$C$6:$N$93,9,0)</f>
        <v>#N/A</v>
      </c>
      <c r="K82" s="57" t="e">
        <f>VLOOKUP(B82,Doubles!$C$6:$N$93,10,0)</f>
        <v>#N/A</v>
      </c>
      <c r="L82" s="57" t="e">
        <f>VLOOKUP(B82,Doubles!$C$6:$N$93,11,0)</f>
        <v>#N/A</v>
      </c>
      <c r="M82" s="57"/>
      <c r="N82" s="83" t="e">
        <f>SUM(E81:L83)</f>
        <v>#N/A</v>
      </c>
      <c r="O82" s="156" t="e">
        <f>AVERAGE(E81:I83)</f>
        <v>#N/A</v>
      </c>
    </row>
    <row r="83" spans="1:15" ht="15.75" customHeight="1" thickBot="1">
      <c r="A83" s="655"/>
      <c r="B83" s="137" t="s">
        <v>163</v>
      </c>
      <c r="C83" s="137"/>
      <c r="D83" s="204" t="e">
        <f>VLOOKUP(B83,Teams!C9:L92,3,0)</f>
        <v>#N/A</v>
      </c>
      <c r="E83" s="117" t="e">
        <f>VLOOKUP(B83,Teams!$C$6:$L$89,4,0)</f>
        <v>#N/A</v>
      </c>
      <c r="F83" s="117" t="e">
        <f>VLOOKUP(B83,Teams!$C$6:$L$89,5,0)</f>
        <v>#N/A</v>
      </c>
      <c r="G83" s="117" t="e">
        <f>VLOOKUP(B83,Teams!$C$6:$L$89,6,0)</f>
        <v>#N/A</v>
      </c>
      <c r="H83" s="117" t="e">
        <f>VLOOKUP(B83,Teams!$C$6:$L$89,7,0)</f>
        <v>#N/A</v>
      </c>
      <c r="I83" s="117"/>
      <c r="J83" s="117"/>
      <c r="K83" s="117" t="e">
        <f>VLOOKUP(B83,Teams!$C$6:$L$89,8,0)</f>
        <v>#N/A</v>
      </c>
      <c r="L83" s="117" t="e">
        <f>VLOOKUP(B83,Teams!$C$6:$L$89,9,0)</f>
        <v>#N/A</v>
      </c>
      <c r="M83" s="117"/>
      <c r="N83" s="131" t="e">
        <f>SUM(E81:L83)</f>
        <v>#N/A</v>
      </c>
      <c r="O83" s="157" t="e">
        <f>AVERAGE(E81:J83)</f>
        <v>#N/A</v>
      </c>
    </row>
    <row r="84" spans="1:15" ht="15.75" customHeight="1" thickTop="1">
      <c r="A84" s="657" t="s">
        <v>44</v>
      </c>
      <c r="B84" s="73" t="s">
        <v>202</v>
      </c>
      <c r="C84" s="73" t="str">
        <f>VLOOKUP(B84,Single!$C$6:$N$95,2,0)</f>
        <v>HUN</v>
      </c>
      <c r="D84" s="56">
        <f>VLOOKUP(B84,Single!$C$6:$N$95,3,0)</f>
        <v>0</v>
      </c>
      <c r="E84" s="122">
        <f>VLOOKUP(B84,Single!$C$6:$N$95,4,0)</f>
        <v>207</v>
      </c>
      <c r="F84" s="122">
        <f>VLOOKUP(B84,Single!$C$6:$N$95,5,0)</f>
        <v>215</v>
      </c>
      <c r="G84" s="122">
        <f>VLOOKUP(B84,Single!$C$6:$N$95,6,0)</f>
        <v>179</v>
      </c>
      <c r="H84" s="122">
        <f>VLOOKUP(B84,Single!$C$6:$N$95,7,0)</f>
        <v>202</v>
      </c>
      <c r="I84" s="122">
        <f>VLOOKUP(B84,Single!$C$6:$N$95,8,0)</f>
        <v>179</v>
      </c>
      <c r="J84" s="122">
        <f>VLOOKUP(B84,Single!$C$6:$N$95,9,0)</f>
        <v>181</v>
      </c>
      <c r="K84" s="122">
        <f>VLOOKUP(B84,Single!$C$6:$N$95,10,0)</f>
        <v>0</v>
      </c>
      <c r="L84" s="122">
        <f>VLOOKUP(B84,Single!$C$6:$N$95,11,0)</f>
        <v>0</v>
      </c>
      <c r="M84" s="56"/>
      <c r="N84" s="83">
        <f>SUM(E84:L86)</f>
        <v>2912</v>
      </c>
      <c r="O84" s="158">
        <f>AVERAGE(E84:J86)</f>
        <v>182</v>
      </c>
    </row>
    <row r="85" spans="1:15" ht="15.75" customHeight="1">
      <c r="A85" s="654"/>
      <c r="B85" s="141" t="s">
        <v>202</v>
      </c>
      <c r="C85" s="141"/>
      <c r="D85" s="203">
        <f>VLOOKUP(B85,Doubles!$C$6:$N$93,3,0)</f>
        <v>0</v>
      </c>
      <c r="E85" s="57">
        <f>VLOOKUP(B85,Doubles!$C$6:$N$93,4,0)</f>
        <v>167</v>
      </c>
      <c r="F85" s="57">
        <f>VLOOKUP(B85,Doubles!$C$6:$N$93,5,0)</f>
        <v>205</v>
      </c>
      <c r="G85" s="57">
        <f>VLOOKUP(B85,Doubles!$C$6:$N$93,6,0)</f>
        <v>167</v>
      </c>
      <c r="H85" s="57">
        <f>VLOOKUP(B85,Doubles!$C$6:$N$93,7,0)</f>
        <v>139</v>
      </c>
      <c r="I85" s="57">
        <f>VLOOKUP(B85,Doubles!$C$6:$N$93,8,0)</f>
        <v>161</v>
      </c>
      <c r="J85" s="57">
        <f>VLOOKUP(B85,Doubles!$C$6:$N$93,9,0)</f>
        <v>153</v>
      </c>
      <c r="K85" s="57">
        <f>VLOOKUP(B85,Doubles!$C$6:$N$93,10,0)</f>
        <v>0</v>
      </c>
      <c r="L85" s="57">
        <f>VLOOKUP(B85,Doubles!$C$6:$N$93,11,0)</f>
        <v>0</v>
      </c>
      <c r="M85" s="57"/>
      <c r="N85" s="83">
        <f>SUM(E84:L86)</f>
        <v>2912</v>
      </c>
      <c r="O85" s="156">
        <f>AVERAGE(E84:J86)</f>
        <v>182</v>
      </c>
    </row>
    <row r="86" spans="1:15" ht="15.75" customHeight="1" thickBot="1">
      <c r="A86" s="655"/>
      <c r="B86" s="137" t="s">
        <v>202</v>
      </c>
      <c r="C86" s="137"/>
      <c r="D86" s="204" t="e">
        <f>VLOOKUP(B86,Teams!C87:L170,3,0)</f>
        <v>#N/A</v>
      </c>
      <c r="E86" s="117">
        <f>VLOOKUP(B86,Teams!$C$6:$L$89,4,0)</f>
        <v>216</v>
      </c>
      <c r="F86" s="117">
        <f>VLOOKUP(B86,Teams!$C$6:$L$89,5,0)</f>
        <v>182</v>
      </c>
      <c r="G86" s="117">
        <f>VLOOKUP(B86,Teams!$C$6:$L$89,6,0)</f>
        <v>201</v>
      </c>
      <c r="H86" s="117">
        <f>VLOOKUP(B86,Teams!$C$6:$L$89,7,0)</f>
        <v>158</v>
      </c>
      <c r="I86" s="117"/>
      <c r="J86" s="117"/>
      <c r="K86" s="117">
        <f>VLOOKUP(B86,Teams!$C$6:$L$89,8,0)</f>
        <v>0</v>
      </c>
      <c r="L86" s="117">
        <f>VLOOKUP(B86,Teams!$C$6:$L$89,9,0)</f>
        <v>0</v>
      </c>
      <c r="M86" s="117"/>
      <c r="N86" s="131">
        <f>SUM(E84:L86)</f>
        <v>2912</v>
      </c>
      <c r="O86" s="157">
        <f>AVERAGE(E84:J86)</f>
        <v>182</v>
      </c>
    </row>
    <row r="87" spans="1:15" ht="15.75" customHeight="1" thickTop="1">
      <c r="A87" s="653" t="s">
        <v>45</v>
      </c>
      <c r="B87" s="240" t="s">
        <v>207</v>
      </c>
      <c r="C87" s="163" t="e">
        <f>VLOOKUP(B87,Single!$C$6:$N$95,2,0)</f>
        <v>#N/A</v>
      </c>
      <c r="D87" s="226" t="e">
        <f>VLOOKUP(B87,Single!$C$6:$N$95,3,0)</f>
        <v>#N/A</v>
      </c>
      <c r="E87" s="132" t="e">
        <f>VLOOKUP(B87,Single!$C$6:$N$95,4,0)</f>
        <v>#N/A</v>
      </c>
      <c r="F87" s="132" t="e">
        <f>VLOOKUP(B87,Single!$C$6:$N$95,5,0)</f>
        <v>#N/A</v>
      </c>
      <c r="G87" s="132" t="e">
        <f>VLOOKUP(B87,Single!$C$6:$N$95,6,0)</f>
        <v>#N/A</v>
      </c>
      <c r="H87" s="132" t="e">
        <f>VLOOKUP(B87,Single!$C$6:$N$95,7,0)</f>
        <v>#N/A</v>
      </c>
      <c r="I87" s="132" t="e">
        <f>VLOOKUP(B87,Single!$C$6:$N$95,8,0)</f>
        <v>#N/A</v>
      </c>
      <c r="J87" s="132" t="e">
        <f>VLOOKUP(B87,Single!$C$6:$N$95,9,0)</f>
        <v>#N/A</v>
      </c>
      <c r="K87" s="132" t="e">
        <f>VLOOKUP(B87,Single!$C$6:$N$95,10,0)</f>
        <v>#N/A</v>
      </c>
      <c r="L87" s="132" t="e">
        <f>VLOOKUP(B87,Single!$C$6:$N$95,11,0)</f>
        <v>#N/A</v>
      </c>
      <c r="M87" s="209"/>
      <c r="N87" s="83" t="e">
        <f>SUM(E87:L89)</f>
        <v>#N/A</v>
      </c>
      <c r="O87" s="159" t="e">
        <f>AVERAGE(E87:J89)</f>
        <v>#N/A</v>
      </c>
    </row>
    <row r="88" spans="1:15" ht="15.75" customHeight="1">
      <c r="A88" s="654"/>
      <c r="B88" s="141" t="s">
        <v>207</v>
      </c>
      <c r="C88" s="135"/>
      <c r="D88" s="205" t="e">
        <f>VLOOKUP(B88,Doubles!$C$6:$N$93,3,0)</f>
        <v>#N/A</v>
      </c>
      <c r="E88" s="57" t="e">
        <f>VLOOKUP(B88,Doubles!$C$6:$N$93,4,0)</f>
        <v>#N/A</v>
      </c>
      <c r="F88" s="57" t="e">
        <f>VLOOKUP(B88,Doubles!$C$6:$N$93,5,0)</f>
        <v>#N/A</v>
      </c>
      <c r="G88" s="57" t="e">
        <f>VLOOKUP(B88,Doubles!$C$6:$N$93,6,0)</f>
        <v>#N/A</v>
      </c>
      <c r="H88" s="57" t="e">
        <f>VLOOKUP(B88,Doubles!$C$6:$N$93,7,0)</f>
        <v>#N/A</v>
      </c>
      <c r="I88" s="57" t="e">
        <f>VLOOKUP(B88,Doubles!$C$6:$N$93,8,0)</f>
        <v>#N/A</v>
      </c>
      <c r="J88" s="57" t="e">
        <f>VLOOKUP(B88,Doubles!$C$6:$N$93,9,0)</f>
        <v>#N/A</v>
      </c>
      <c r="K88" s="57" t="e">
        <f>VLOOKUP(B88,Doubles!$C$6:$N$93,10,0)</f>
        <v>#N/A</v>
      </c>
      <c r="L88" s="146" t="e">
        <f>VLOOKUP(B88,Doubles!$C$6:$N$93,11,0)</f>
        <v>#N/A</v>
      </c>
      <c r="M88" s="146"/>
      <c r="N88" s="83" t="e">
        <f>SUM(E87:L89)</f>
        <v>#N/A</v>
      </c>
      <c r="O88" s="156" t="e">
        <f>AVERAGE(E87:J89)</f>
        <v>#N/A</v>
      </c>
    </row>
    <row r="89" spans="1:15" ht="15.75" customHeight="1" thickBot="1">
      <c r="A89" s="656"/>
      <c r="B89" s="137" t="s">
        <v>207</v>
      </c>
      <c r="C89" s="137"/>
      <c r="D89" s="204" t="e">
        <f>VLOOKUP(B89,Teams!C129:L212,3,0)</f>
        <v>#N/A</v>
      </c>
      <c r="E89" s="117"/>
      <c r="F89" s="117"/>
      <c r="G89" s="117"/>
      <c r="H89" s="117"/>
      <c r="I89" s="138"/>
      <c r="J89" s="138"/>
      <c r="K89" s="117"/>
      <c r="L89" s="117"/>
      <c r="M89" s="117"/>
      <c r="N89" s="131" t="e">
        <f>SUM(E87:L89)</f>
        <v>#N/A</v>
      </c>
      <c r="O89" s="161" t="e">
        <f>AVERAGE(E87:J89)</f>
        <v>#N/A</v>
      </c>
    </row>
    <row r="90" spans="1:15" ht="15.75" customHeight="1" thickTop="1">
      <c r="A90" s="654" t="s">
        <v>46</v>
      </c>
      <c r="B90" s="152" t="s">
        <v>190</v>
      </c>
      <c r="C90" s="140" t="e">
        <f>VLOOKUP(B90,Single!$C$6:$N$95,2,0)</f>
        <v>#N/A</v>
      </c>
      <c r="D90" s="122" t="e">
        <f>VLOOKUP(B90,Single!$C$6:$N$95,3,0)</f>
        <v>#N/A</v>
      </c>
      <c r="E90" s="122" t="e">
        <f>VLOOKUP(B90,Single!$C$6:$N$95,4,0)</f>
        <v>#N/A</v>
      </c>
      <c r="F90" s="122" t="e">
        <f>VLOOKUP(B90,Single!$C$6:$N$95,5,0)</f>
        <v>#N/A</v>
      </c>
      <c r="G90" s="122" t="e">
        <f>VLOOKUP(B90,Single!$C$6:$N$95,6,0)</f>
        <v>#N/A</v>
      </c>
      <c r="H90" s="122" t="e">
        <f>VLOOKUP(B90,Single!$C$6:$N$95,7,0)</f>
        <v>#N/A</v>
      </c>
      <c r="I90" s="122" t="e">
        <f>VLOOKUP(B90,Single!$C$6:$N$95,8,0)</f>
        <v>#N/A</v>
      </c>
      <c r="J90" s="122" t="e">
        <f>VLOOKUP(B90,Single!$C$6:$N$95,9,0)</f>
        <v>#N/A</v>
      </c>
      <c r="K90" s="122" t="e">
        <f>VLOOKUP(B90,Single!$C$6:$N$95,10,0)</f>
        <v>#N/A</v>
      </c>
      <c r="L90" s="122" t="e">
        <f>VLOOKUP(B90,Single!$C$6:$N$95,11,0)</f>
        <v>#N/A</v>
      </c>
      <c r="M90" s="56"/>
      <c r="N90" s="83" t="e">
        <f>SUM(E90:L92)</f>
        <v>#N/A</v>
      </c>
      <c r="O90" s="155" t="e">
        <f>AVERAGE(E90:J92)</f>
        <v>#N/A</v>
      </c>
    </row>
    <row r="91" spans="1:15" ht="15.75" customHeight="1">
      <c r="A91" s="654"/>
      <c r="B91" s="129" t="s">
        <v>190</v>
      </c>
      <c r="C91" s="141"/>
      <c r="D91" s="203" t="e">
        <f>VLOOKUP(B91,Doubles!$C$6:$N$93,3,0)</f>
        <v>#N/A</v>
      </c>
      <c r="E91" s="57" t="e">
        <f>VLOOKUP(B91,Doubles!$C$6:$N$93,4,0)</f>
        <v>#N/A</v>
      </c>
      <c r="F91" s="57" t="e">
        <f>VLOOKUP(B91,Doubles!$C$6:$N$93,5,0)</f>
        <v>#N/A</v>
      </c>
      <c r="G91" s="57" t="e">
        <f>VLOOKUP(B91,Doubles!$C$6:$N$93,6,0)</f>
        <v>#N/A</v>
      </c>
      <c r="H91" s="57" t="e">
        <f>VLOOKUP(B91,Doubles!$C$6:$N$93,7,0)</f>
        <v>#N/A</v>
      </c>
      <c r="I91" s="57" t="e">
        <f>VLOOKUP(B91,Doubles!$C$6:$N$93,8,0)</f>
        <v>#N/A</v>
      </c>
      <c r="J91" s="57" t="e">
        <f>VLOOKUP(B91,Doubles!$C$6:$N$93,9,0)</f>
        <v>#N/A</v>
      </c>
      <c r="K91" s="57" t="e">
        <f>VLOOKUP(B91,Doubles!$C$6:$N$93,10,0)</f>
        <v>#N/A</v>
      </c>
      <c r="L91" s="57" t="e">
        <f>VLOOKUP(B91,Doubles!$C$6:$N$93,11,0)</f>
        <v>#N/A</v>
      </c>
      <c r="M91" s="57"/>
      <c r="N91" s="83" t="e">
        <f>SUM(E90:L92)</f>
        <v>#N/A</v>
      </c>
      <c r="O91" s="156" t="e">
        <f>AVERAGE(E90:J92)</f>
        <v>#N/A</v>
      </c>
    </row>
    <row r="92" spans="1:15" ht="15.75" customHeight="1" thickBot="1">
      <c r="A92" s="655"/>
      <c r="B92" s="137" t="s">
        <v>190</v>
      </c>
      <c r="C92" s="137"/>
      <c r="D92" s="204" t="e">
        <f>VLOOKUP(B92,Teams!C18:L101,3,0)</f>
        <v>#N/A</v>
      </c>
      <c r="E92" s="117" t="e">
        <f>VLOOKUP(B92,Teams!$C$6:$L$89,4,0)</f>
        <v>#N/A</v>
      </c>
      <c r="F92" s="117" t="e">
        <f>VLOOKUP(B92,Teams!$C$6:$L$89,5,0)</f>
        <v>#N/A</v>
      </c>
      <c r="G92" s="117" t="e">
        <f>VLOOKUP(B92,Teams!$C$6:$L$89,6,0)</f>
        <v>#N/A</v>
      </c>
      <c r="H92" s="117" t="e">
        <f>VLOOKUP(B92,Teams!$C$6:$L$89,7,0)</f>
        <v>#N/A</v>
      </c>
      <c r="I92" s="241"/>
      <c r="J92" s="117"/>
      <c r="K92" s="117" t="e">
        <f>VLOOKUP(B92,Teams!$C$6:$L$89,8,0)</f>
        <v>#N/A</v>
      </c>
      <c r="L92" s="117" t="e">
        <f>VLOOKUP(B92,Teams!$C$6:$L$89,9,0)</f>
        <v>#N/A</v>
      </c>
      <c r="M92" s="117"/>
      <c r="N92" s="131" t="e">
        <f>SUM(E90:L92)</f>
        <v>#N/A</v>
      </c>
      <c r="O92" s="157" t="e">
        <f>AVERAGE(E90:J92)</f>
        <v>#N/A</v>
      </c>
    </row>
    <row r="93" spans="1:15" ht="15.75" customHeight="1" thickTop="1">
      <c r="A93" s="657" t="s">
        <v>47</v>
      </c>
      <c r="B93" s="149" t="s">
        <v>168</v>
      </c>
      <c r="C93" s="144" t="e">
        <f>VLOOKUP(B93,Single!$C$6:$N$95,2,0)</f>
        <v>#N/A</v>
      </c>
      <c r="D93" s="132" t="e">
        <f>VLOOKUP(B93,Single!$C$6:$N$95,3,0)</f>
        <v>#N/A</v>
      </c>
      <c r="E93" s="132" t="e">
        <f>VLOOKUP(B93,Single!$C$6:$N$95,4,0)</f>
        <v>#N/A</v>
      </c>
      <c r="F93" s="132" t="e">
        <f>VLOOKUP(B93,Single!$C$6:$N$95,5,0)</f>
        <v>#N/A</v>
      </c>
      <c r="G93" s="132" t="e">
        <f>VLOOKUP(B93,Single!$C$6:$N$95,6,0)</f>
        <v>#N/A</v>
      </c>
      <c r="H93" s="132" t="e">
        <f>VLOOKUP(B93,Single!$C$6:$N$95,7,0)</f>
        <v>#N/A</v>
      </c>
      <c r="I93" s="132" t="e">
        <f>VLOOKUP(B93,Single!$C$6:$N$95,8,0)</f>
        <v>#N/A</v>
      </c>
      <c r="J93" s="132" t="e">
        <f>VLOOKUP(B93,Single!$C$6:$N$95,9,0)</f>
        <v>#N/A</v>
      </c>
      <c r="K93" s="132" t="e">
        <f>VLOOKUP(B93,Single!$C$6:$N$95,10,0)</f>
        <v>#N/A</v>
      </c>
      <c r="L93" s="132" t="e">
        <f>VLOOKUP(B93,Single!$C$6:$N$95,11,0)</f>
        <v>#N/A</v>
      </c>
      <c r="M93" s="209"/>
      <c r="N93" s="83" t="e">
        <f>SUM(E93:L95)</f>
        <v>#N/A</v>
      </c>
      <c r="O93" s="158">
        <v>180.9375</v>
      </c>
    </row>
    <row r="94" spans="1:15" ht="15.75" customHeight="1">
      <c r="A94" s="654"/>
      <c r="B94" s="134" t="s">
        <v>168</v>
      </c>
      <c r="C94" s="135"/>
      <c r="D94" s="205" t="e">
        <f>VLOOKUP(B94,Doubles!$C$6:$N$93,3,0)</f>
        <v>#N/A</v>
      </c>
      <c r="E94" s="57" t="e">
        <f>VLOOKUP(B94,Doubles!$C$6:$N$93,4,0)</f>
        <v>#N/A</v>
      </c>
      <c r="F94" s="57" t="e">
        <f>VLOOKUP(B94,Doubles!$C$6:$N$93,5,0)</f>
        <v>#N/A</v>
      </c>
      <c r="G94" s="57" t="e">
        <f>VLOOKUP(B94,Doubles!$C$6:$N$93,6,0)</f>
        <v>#N/A</v>
      </c>
      <c r="H94" s="57" t="e">
        <f>VLOOKUP(B94,Doubles!$C$6:$N$93,7,0)</f>
        <v>#N/A</v>
      </c>
      <c r="I94" s="57" t="e">
        <f>VLOOKUP(B94,Doubles!$C$6:$N$93,8,0)</f>
        <v>#N/A</v>
      </c>
      <c r="J94" s="57" t="e">
        <f>VLOOKUP(B94,Doubles!$C$6:$N$93,9,0)</f>
        <v>#N/A</v>
      </c>
      <c r="K94" s="57" t="e">
        <f>VLOOKUP(B94,Doubles!$C$6:$N$93,10,0)</f>
        <v>#N/A</v>
      </c>
      <c r="L94" s="57" t="e">
        <f>VLOOKUP(B94,Doubles!$C$6:$N$93,11,0)</f>
        <v>#N/A</v>
      </c>
      <c r="M94" s="57"/>
      <c r="N94" s="83" t="e">
        <f>SUM(E93:L95)</f>
        <v>#N/A</v>
      </c>
      <c r="O94" s="156">
        <v>180.9375</v>
      </c>
    </row>
    <row r="95" spans="1:15" ht="15.75" customHeight="1" thickBot="1">
      <c r="A95" s="655"/>
      <c r="B95" s="137" t="s">
        <v>168</v>
      </c>
      <c r="C95" s="137"/>
      <c r="D95" s="204" t="e">
        <f>VLOOKUP(B95,Teams!C39:L122,3,0)</f>
        <v>#N/A</v>
      </c>
      <c r="E95" s="117" t="e">
        <f>VLOOKUP(B95,Teams!$C$6:$L$89,4,0)</f>
        <v>#N/A</v>
      </c>
      <c r="F95" s="117" t="e">
        <f>VLOOKUP(B95,Teams!$C$6:$L$89,5,0)</f>
        <v>#N/A</v>
      </c>
      <c r="G95" s="117" t="e">
        <f>VLOOKUP(B95,Teams!$C$6:$L$89,6,0)</f>
        <v>#N/A</v>
      </c>
      <c r="H95" s="117" t="e">
        <f>VLOOKUP(B95,Teams!$C$6:$L$89,7,0)</f>
        <v>#N/A</v>
      </c>
      <c r="I95" s="138"/>
      <c r="J95" s="138"/>
      <c r="K95" s="117" t="e">
        <f>VLOOKUP(B95,Teams!$C$6:$L$89,8,0)</f>
        <v>#N/A</v>
      </c>
      <c r="L95" s="117" t="e">
        <f>VLOOKUP(B95,Teams!$C$6:$L$89,9,0)</f>
        <v>#N/A</v>
      </c>
      <c r="M95" s="117"/>
      <c r="N95" s="131" t="e">
        <f>SUM(E93:L95)</f>
        <v>#N/A</v>
      </c>
      <c r="O95" s="157">
        <v>180.9375</v>
      </c>
    </row>
    <row r="96" spans="1:15" ht="15.75" customHeight="1" thickTop="1">
      <c r="A96" s="657" t="s">
        <v>48</v>
      </c>
      <c r="B96" s="287" t="s">
        <v>196</v>
      </c>
      <c r="C96" s="208" t="e">
        <f>VLOOKUP(B96,Single!$C$6:$N$95,2,0)</f>
        <v>#N/A</v>
      </c>
      <c r="D96" s="229" t="e">
        <f>VLOOKUP(B96,Single!$C$6:$N$95,3,0)</f>
        <v>#N/A</v>
      </c>
      <c r="E96" s="122" t="e">
        <f>VLOOKUP(B96,Single!$C$6:$N$95,4,0)</f>
        <v>#N/A</v>
      </c>
      <c r="F96" s="122" t="e">
        <f>VLOOKUP(B96,Single!$C$6:$N$95,5,0)</f>
        <v>#N/A</v>
      </c>
      <c r="G96" s="122" t="e">
        <f>VLOOKUP(B96,Single!$C$6:$N$95,6,0)</f>
        <v>#N/A</v>
      </c>
      <c r="H96" s="122" t="e">
        <f>VLOOKUP(B96,Single!$C$6:$N$95,7,0)</f>
        <v>#N/A</v>
      </c>
      <c r="I96" s="122" t="e">
        <f>VLOOKUP(B96,Single!$C$6:$N$95,8,0)</f>
        <v>#N/A</v>
      </c>
      <c r="J96" s="122" t="e">
        <f>VLOOKUP(B96,Single!$C$6:$N$95,9,0)</f>
        <v>#N/A</v>
      </c>
      <c r="K96" s="122" t="e">
        <f>VLOOKUP(B96,Single!$C$6:$N$95,10,0)</f>
        <v>#N/A</v>
      </c>
      <c r="L96" s="122" t="e">
        <f>VLOOKUP(B96,Single!$C$6:$N$95,11,0)</f>
        <v>#N/A</v>
      </c>
      <c r="M96" s="56"/>
      <c r="N96" s="83" t="e">
        <f>SUM(E96:L98)</f>
        <v>#N/A</v>
      </c>
      <c r="O96" s="158" t="e">
        <f>AVERAGE(E96:J98)</f>
        <v>#N/A</v>
      </c>
    </row>
    <row r="97" spans="1:15" ht="15.75" customHeight="1">
      <c r="A97" s="654"/>
      <c r="B97" s="141" t="s">
        <v>196</v>
      </c>
      <c r="C97" s="141"/>
      <c r="D97" s="203" t="e">
        <f>VLOOKUP(B97,Doubles!$C$6:$N$93,3,0)</f>
        <v>#N/A</v>
      </c>
      <c r="E97" s="57" t="e">
        <f>VLOOKUP(B97,Doubles!$C$6:$N$93,4,0)</f>
        <v>#N/A</v>
      </c>
      <c r="F97" s="57" t="e">
        <f>VLOOKUP(B97,Doubles!$C$6:$N$93,5,0)</f>
        <v>#N/A</v>
      </c>
      <c r="G97" s="57" t="e">
        <f>VLOOKUP(B97,Doubles!$C$6:$N$93,6,0)</f>
        <v>#N/A</v>
      </c>
      <c r="H97" s="57" t="e">
        <f>VLOOKUP(B97,Doubles!$C$6:$N$93,7,0)</f>
        <v>#N/A</v>
      </c>
      <c r="I97" s="57" t="e">
        <f>VLOOKUP(B97,Doubles!$C$6:$N$93,8,0)</f>
        <v>#N/A</v>
      </c>
      <c r="J97" s="57" t="e">
        <f>VLOOKUP(B97,Doubles!$C$6:$N$93,9,0)</f>
        <v>#N/A</v>
      </c>
      <c r="K97" s="57" t="e">
        <f>VLOOKUP(B97,Doubles!$C$6:$N$93,10,0)</f>
        <v>#N/A</v>
      </c>
      <c r="L97" s="57" t="e">
        <f>VLOOKUP(B97,Doubles!$C$6:$N$93,11,0)</f>
        <v>#N/A</v>
      </c>
      <c r="M97" s="57"/>
      <c r="N97" s="83" t="e">
        <f>SUM(E96:L98)</f>
        <v>#N/A</v>
      </c>
      <c r="O97" s="156" t="e">
        <f>AVERAGE(E96:J98)</f>
        <v>#N/A</v>
      </c>
    </row>
    <row r="98" spans="1:15" ht="15.75" customHeight="1" thickBot="1">
      <c r="A98" s="655"/>
      <c r="B98" s="137" t="s">
        <v>196</v>
      </c>
      <c r="C98" s="137"/>
      <c r="D98" s="204" t="e">
        <f>VLOOKUP(B98,Teams!C57:L140,3,0)</f>
        <v>#N/A</v>
      </c>
      <c r="E98" s="117" t="e">
        <f>VLOOKUP(B98,Teams!$C$6:$L$89,4,0)</f>
        <v>#N/A</v>
      </c>
      <c r="F98" s="117" t="e">
        <f>VLOOKUP(B98,Teams!$C$6:$L$89,5,0)</f>
        <v>#N/A</v>
      </c>
      <c r="G98" s="117" t="e">
        <f>VLOOKUP(B98,Teams!$C$6:$L$89,6,0)</f>
        <v>#N/A</v>
      </c>
      <c r="H98" s="117" t="e">
        <f>VLOOKUP(B98,Teams!$C$6:$L$89,7,0)</f>
        <v>#N/A</v>
      </c>
      <c r="I98" s="117"/>
      <c r="J98" s="117"/>
      <c r="K98" s="117" t="e">
        <f>VLOOKUP(B98,Teams!$C$6:$L$89,8,0)</f>
        <v>#N/A</v>
      </c>
      <c r="L98" s="117" t="e">
        <f>VLOOKUP(B98,Teams!$C$6:$L$89,9,0)</f>
        <v>#N/A</v>
      </c>
      <c r="M98" s="117"/>
      <c r="N98" s="131" t="e">
        <f>SUM(E96:L98)</f>
        <v>#N/A</v>
      </c>
      <c r="O98" s="157" t="e">
        <f>AVERAGE(E96:J98)</f>
        <v>#N/A</v>
      </c>
    </row>
    <row r="99" spans="1:15" ht="15.75" customHeight="1" thickTop="1">
      <c r="A99" s="657" t="s">
        <v>49</v>
      </c>
      <c r="B99" s="143" t="s">
        <v>161</v>
      </c>
      <c r="C99" s="144" t="str">
        <f>VLOOKUP(B99,Single!$C$6:$N$95,2,0)</f>
        <v>HUN</v>
      </c>
      <c r="D99" s="132">
        <f>VLOOKUP(B99,Single!$C$6:$N$95,3,0)</f>
        <v>4</v>
      </c>
      <c r="E99" s="132">
        <f>VLOOKUP(B99,Single!$C$6:$N$95,4,0)</f>
        <v>218</v>
      </c>
      <c r="F99" s="132">
        <f>VLOOKUP(B99,Single!$C$6:$N$95,5,0)</f>
        <v>185</v>
      </c>
      <c r="G99" s="132">
        <f>VLOOKUP(B99,Single!$C$6:$N$95,6,0)</f>
        <v>167</v>
      </c>
      <c r="H99" s="132">
        <f>VLOOKUP(B99,Single!$C$6:$N$95,7,0)</f>
        <v>171</v>
      </c>
      <c r="I99" s="132">
        <f>VLOOKUP(B99,Single!$C$6:$N$95,8,0)</f>
        <v>190</v>
      </c>
      <c r="J99" s="132">
        <f>VLOOKUP(B99,Single!$C$6:$N$95,9,0)</f>
        <v>178</v>
      </c>
      <c r="K99" s="132">
        <f>VLOOKUP(B99,Single!$C$6:$N$95,10,0)</f>
        <v>0</v>
      </c>
      <c r="L99" s="132">
        <f>VLOOKUP(B99,Single!$C$6:$N$95,11,0)</f>
        <v>24</v>
      </c>
      <c r="M99" s="209"/>
      <c r="N99" s="83">
        <f>SUM(E99:L101)</f>
        <v>3018</v>
      </c>
      <c r="O99" s="158">
        <f>AVERAGE(E99:J101)</f>
        <v>184.625</v>
      </c>
    </row>
    <row r="100" spans="1:15" ht="15.75" customHeight="1">
      <c r="A100" s="654"/>
      <c r="B100" s="134" t="s">
        <v>161</v>
      </c>
      <c r="C100" s="135"/>
      <c r="D100" s="205">
        <f>VLOOKUP(B100,Doubles!$C$6:$N$93,3,0)</f>
        <v>4</v>
      </c>
      <c r="E100" s="57">
        <f>VLOOKUP(B100,Doubles!$C$6:$N$93,4,0)</f>
        <v>192</v>
      </c>
      <c r="F100" s="57">
        <f>VLOOKUP(B100,Doubles!$C$6:$N$93,5,0)</f>
        <v>201</v>
      </c>
      <c r="G100" s="57">
        <f>VLOOKUP(B100,Doubles!$C$6:$N$93,6,0)</f>
        <v>194</v>
      </c>
      <c r="H100" s="57">
        <f>VLOOKUP(B100,Doubles!$C$6:$N$93,7,0)</f>
        <v>138</v>
      </c>
      <c r="I100" s="57">
        <f>VLOOKUP(B100,Doubles!$C$6:$N$93,8,0)</f>
        <v>144</v>
      </c>
      <c r="J100" s="57">
        <f>VLOOKUP(B100,Doubles!$C$6:$N$93,9,0)</f>
        <v>178</v>
      </c>
      <c r="K100" s="57">
        <f>VLOOKUP(B100,Doubles!$C$6:$N$93,10,0)</f>
        <v>0</v>
      </c>
      <c r="L100" s="57">
        <f>VLOOKUP(B100,Doubles!$C$6:$N$93,11,0)</f>
        <v>24</v>
      </c>
      <c r="M100" s="57"/>
      <c r="N100" s="83">
        <f>SUM(E99:L101)</f>
        <v>3018</v>
      </c>
      <c r="O100" s="156">
        <f>AVERAGE(E99:J101)</f>
        <v>184.625</v>
      </c>
    </row>
    <row r="101" spans="1:15" ht="15.75" customHeight="1" thickBot="1">
      <c r="A101" s="655"/>
      <c r="B101" s="148" t="s">
        <v>161</v>
      </c>
      <c r="C101" s="137"/>
      <c r="D101" s="204" t="e">
        <f>VLOOKUP(B101,Teams!C111:L194,3,0)</f>
        <v>#N/A</v>
      </c>
      <c r="E101" s="117">
        <f>VLOOKUP(B101,Teams!$C$6:$L$89,4,0)</f>
        <v>148</v>
      </c>
      <c r="F101" s="117">
        <f>VLOOKUP(B101,Teams!$C$6:$L$89,5,0)</f>
        <v>232</v>
      </c>
      <c r="G101" s="117">
        <f>VLOOKUP(B101,Teams!$C$6:$L$89,6,0)</f>
        <v>197</v>
      </c>
      <c r="H101" s="117">
        <f>VLOOKUP(B101,Teams!$C$6:$L$89,7,0)</f>
        <v>221</v>
      </c>
      <c r="I101" s="138"/>
      <c r="J101" s="138"/>
      <c r="K101" s="117">
        <f>VLOOKUP(B101,Teams!$C$6:$L$89,8,0)</f>
        <v>0</v>
      </c>
      <c r="L101" s="117">
        <f>VLOOKUP(B101,Teams!$C$6:$L$89,9,0)</f>
        <v>16</v>
      </c>
      <c r="M101" s="117"/>
      <c r="N101" s="131">
        <f>SUM(E99:L101)</f>
        <v>3018</v>
      </c>
      <c r="O101" s="157">
        <f>AVERAGE(E99:J101)</f>
        <v>184.625</v>
      </c>
    </row>
    <row r="102" spans="1:15" ht="15.75" customHeight="1" thickTop="1">
      <c r="A102" s="657" t="s">
        <v>50</v>
      </c>
      <c r="B102" s="139" t="s">
        <v>109</v>
      </c>
      <c r="C102" s="121" t="str">
        <f>VLOOKUP(B102,Single!$C$6:$N$95,2,0)</f>
        <v>HUN</v>
      </c>
      <c r="D102" s="122">
        <f>VLOOKUP(B102,Single!$C$6:$N$95,3,0)</f>
        <v>6</v>
      </c>
      <c r="E102" s="122">
        <f>VLOOKUP(B102,Single!$C$6:$N$95,4,0)</f>
        <v>176</v>
      </c>
      <c r="F102" s="122">
        <f>VLOOKUP(B102,Single!$C$6:$N$95,5,0)</f>
        <v>175</v>
      </c>
      <c r="G102" s="122">
        <f>VLOOKUP(B102,Single!$C$6:$N$95,6,0)</f>
        <v>171</v>
      </c>
      <c r="H102" s="122">
        <f>VLOOKUP(B102,Single!$C$6:$N$95,7,0)</f>
        <v>225</v>
      </c>
      <c r="I102" s="122">
        <f>VLOOKUP(B102,Single!$C$6:$N$95,8,0)</f>
        <v>178</v>
      </c>
      <c r="J102" s="122">
        <f>VLOOKUP(B102,Single!$C$6:$N$95,9,0)</f>
        <v>129</v>
      </c>
      <c r="K102" s="122">
        <f>VLOOKUP(B102,Single!$C$6:$N$95,10,0)</f>
        <v>0</v>
      </c>
      <c r="L102" s="122">
        <f>VLOOKUP(B102,Single!$C$6:$N$95,11,0)</f>
        <v>36</v>
      </c>
      <c r="M102" s="56"/>
      <c r="N102" s="83" t="e">
        <f>SUM(E102:L104)</f>
        <v>#N/A</v>
      </c>
      <c r="O102" s="158" t="e">
        <f>AVERAGE(E102:J104)</f>
        <v>#N/A</v>
      </c>
    </row>
    <row r="103" spans="1:15" ht="15.75" customHeight="1">
      <c r="A103" s="654"/>
      <c r="B103" s="129" t="s">
        <v>109</v>
      </c>
      <c r="C103" s="141"/>
      <c r="D103" s="57">
        <f>VLOOKUP(B103,Doubles!$C$6:$N$93,3,0)</f>
        <v>6</v>
      </c>
      <c r="E103" s="57">
        <f>VLOOKUP(B103,Doubles!$C$6:$N$93,4,0)</f>
        <v>191</v>
      </c>
      <c r="F103" s="57">
        <f>VLOOKUP(B103,Doubles!$C$6:$N$93,5,0)</f>
        <v>139</v>
      </c>
      <c r="G103" s="57">
        <f>VLOOKUP(B103,Doubles!$C$6:$N$93,6,0)</f>
        <v>191</v>
      </c>
      <c r="H103" s="57">
        <f>VLOOKUP(B103,Doubles!$C$6:$N$93,7,0)</f>
        <v>168</v>
      </c>
      <c r="I103" s="57">
        <f>VLOOKUP(B103,Doubles!$C$6:$N$93,8,0)</f>
        <v>157</v>
      </c>
      <c r="J103" s="57">
        <f>VLOOKUP(B103,Doubles!$C$6:$N$93,9,0)</f>
        <v>142</v>
      </c>
      <c r="K103" s="57">
        <f>VLOOKUP(B103,Doubles!$C$6:$N$93,10,0)</f>
        <v>0</v>
      </c>
      <c r="L103" s="57">
        <f>VLOOKUP(B103,Doubles!$C$6:$N$93,11,0)</f>
        <v>36</v>
      </c>
      <c r="M103" s="57"/>
      <c r="N103" s="83" t="e">
        <f>SUM(E102:L104)</f>
        <v>#N/A</v>
      </c>
      <c r="O103" s="156" t="e">
        <f>AVERAGE(E102:J104)</f>
        <v>#N/A</v>
      </c>
    </row>
    <row r="104" spans="1:15" ht="15.75" customHeight="1" thickBot="1">
      <c r="A104" s="655"/>
      <c r="B104" s="137" t="s">
        <v>109</v>
      </c>
      <c r="C104" s="137"/>
      <c r="D104" s="204" t="e">
        <f>VLOOKUP(B104,Teams!C144:L227,3,0)</f>
        <v>#N/A</v>
      </c>
      <c r="E104" s="117" t="e">
        <f>VLOOKUP(B104,Teams!$C$6:$L$89,4,0)</f>
        <v>#N/A</v>
      </c>
      <c r="F104" s="117" t="e">
        <f>VLOOKUP(B104,Teams!$C$6:$L$89,5,0)</f>
        <v>#N/A</v>
      </c>
      <c r="G104" s="117" t="e">
        <f>VLOOKUP(B104,Teams!$C$6:$L$89,6,0)</f>
        <v>#N/A</v>
      </c>
      <c r="H104" s="117" t="e">
        <f>VLOOKUP(B104,Teams!$C$6:$L$89,7,0)</f>
        <v>#N/A</v>
      </c>
      <c r="I104" s="117"/>
      <c r="J104" s="117"/>
      <c r="K104" s="117" t="e">
        <f>VLOOKUP(B104,Teams!$C$6:$L$89,8,0)</f>
        <v>#N/A</v>
      </c>
      <c r="L104" s="117" t="e">
        <f>VLOOKUP(B104,Teams!$C$6:$L$89,9,0)</f>
        <v>#N/A</v>
      </c>
      <c r="M104" s="117"/>
      <c r="N104" s="131" t="e">
        <f>SUM(E102:L104)</f>
        <v>#N/A</v>
      </c>
      <c r="O104" s="157" t="e">
        <f>AVERAGE(E102:J104)</f>
        <v>#N/A</v>
      </c>
    </row>
    <row r="105" spans="1:15" ht="15.75" customHeight="1" thickTop="1">
      <c r="A105" s="657" t="s">
        <v>51</v>
      </c>
      <c r="B105" s="143" t="s">
        <v>110</v>
      </c>
      <c r="C105" s="144" t="str">
        <f>VLOOKUP(B105,Single!$C$6:$N$95,2,0)</f>
        <v>HUN</v>
      </c>
      <c r="D105" s="132">
        <f>VLOOKUP(B105,Single!$C$6:$N$95,3,0)</f>
        <v>1</v>
      </c>
      <c r="E105" s="132">
        <f>VLOOKUP(B105,Single!$C$6:$N$95,4,0)</f>
        <v>170</v>
      </c>
      <c r="F105" s="132">
        <f>VLOOKUP(B105,Single!$C$6:$N$95,5,0)</f>
        <v>159</v>
      </c>
      <c r="G105" s="132">
        <f>VLOOKUP(B105,Single!$C$6:$N$95,6,0)</f>
        <v>188</v>
      </c>
      <c r="H105" s="132">
        <f>VLOOKUP(B105,Single!$C$6:$N$95,7,0)</f>
        <v>211</v>
      </c>
      <c r="I105" s="132">
        <f>VLOOKUP(B105,Single!$C$6:$N$95,8,0)</f>
        <v>180</v>
      </c>
      <c r="J105" s="132">
        <f>VLOOKUP(B105,Single!$C$6:$N$95,9,0)</f>
        <v>196</v>
      </c>
      <c r="K105" s="132">
        <f>VLOOKUP(B105,Single!$C$6:$N$95,10,0)</f>
        <v>0</v>
      </c>
      <c r="L105" s="132">
        <f>VLOOKUP(B105,Single!$C$6:$N$95,11,0)</f>
        <v>6</v>
      </c>
      <c r="M105" s="209"/>
      <c r="N105" s="83">
        <f>SUM(E105:L107)</f>
        <v>2916</v>
      </c>
      <c r="O105" s="158">
        <f>AVERAGE(E105:J107)</f>
        <v>181.25</v>
      </c>
    </row>
    <row r="106" spans="1:15" ht="15.75" customHeight="1">
      <c r="A106" s="654"/>
      <c r="B106" s="134" t="s">
        <v>110</v>
      </c>
      <c r="C106" s="135"/>
      <c r="D106" s="205">
        <f>VLOOKUP(B106,Doubles!$C$6:$N$93,3,0)</f>
        <v>1</v>
      </c>
      <c r="E106" s="57">
        <f>VLOOKUP(B106,Doubles!$C$6:$N$93,4,0)</f>
        <v>167</v>
      </c>
      <c r="F106" s="57">
        <f>VLOOKUP(B106,Doubles!$C$6:$N$93,5,0)</f>
        <v>189</v>
      </c>
      <c r="G106" s="57">
        <f>VLOOKUP(B106,Doubles!$C$6:$N$93,6,0)</f>
        <v>189</v>
      </c>
      <c r="H106" s="57">
        <f>VLOOKUP(B106,Doubles!$C$6:$N$93,7,0)</f>
        <v>175</v>
      </c>
      <c r="I106" s="57">
        <f>VLOOKUP(B106,Doubles!$C$6:$N$93,8,0)</f>
        <v>200</v>
      </c>
      <c r="J106" s="57">
        <f>VLOOKUP(B106,Doubles!$C$6:$N$93,9,0)</f>
        <v>215</v>
      </c>
      <c r="K106" s="57">
        <f>VLOOKUP(B106,Doubles!$C$6:$N$93,10,0)</f>
        <v>0</v>
      </c>
      <c r="L106" s="146">
        <f>VLOOKUP(B106,Doubles!$C$6:$N$93,11,0)</f>
        <v>6</v>
      </c>
      <c r="M106" s="146"/>
      <c r="N106" s="83">
        <f>SUM(E105:L107)</f>
        <v>2916</v>
      </c>
      <c r="O106" s="156">
        <f>AVERAGE(E105:J107)</f>
        <v>181.25</v>
      </c>
    </row>
    <row r="107" spans="1:15" ht="15.75" customHeight="1" thickBot="1">
      <c r="A107" s="655"/>
      <c r="B107" s="137" t="s">
        <v>110</v>
      </c>
      <c r="C107" s="137"/>
      <c r="D107" s="204" t="e">
        <f>VLOOKUP(B107,Teams!C126:L209,3,0)</f>
        <v>#N/A</v>
      </c>
      <c r="E107" s="117">
        <f>VLOOKUP(B107,Teams!$C$6:$L$89,4,0)</f>
        <v>159</v>
      </c>
      <c r="F107" s="117">
        <f>VLOOKUP(B107,Teams!$C$6:$L$89,5,0)</f>
        <v>180</v>
      </c>
      <c r="G107" s="117">
        <f>VLOOKUP(B107,Teams!$C$6:$L$89,6,0)</f>
        <v>157</v>
      </c>
      <c r="H107" s="117">
        <f>VLOOKUP(B107,Teams!$C$6:$L$89,7,0)</f>
        <v>165</v>
      </c>
      <c r="I107" s="138"/>
      <c r="J107" s="138"/>
      <c r="K107" s="117">
        <f>VLOOKUP(B107,Teams!$C$6:$L$89,8,0)</f>
        <v>0</v>
      </c>
      <c r="L107" s="117">
        <f>VLOOKUP(B107,Teams!$C$6:$L$89,9,0)</f>
        <v>4</v>
      </c>
      <c r="M107" s="117"/>
      <c r="N107" s="131">
        <f>SUM(E105:L107)</f>
        <v>2916</v>
      </c>
      <c r="O107" s="157">
        <f>AVERAGE(E105:J107)</f>
        <v>181.25</v>
      </c>
    </row>
    <row r="108" spans="1:15" ht="15.75" customHeight="1" thickTop="1">
      <c r="A108" s="657" t="s">
        <v>52</v>
      </c>
      <c r="B108" s="139" t="s">
        <v>120</v>
      </c>
      <c r="C108" s="140" t="e">
        <f>VLOOKUP(B108,Single!$C$6:$N$95,2,0)</f>
        <v>#N/A</v>
      </c>
      <c r="D108" s="122" t="e">
        <f>VLOOKUP(B108,Single!$C$6:$N$95,3,0)</f>
        <v>#N/A</v>
      </c>
      <c r="E108" s="122" t="e">
        <f>VLOOKUP(B108,Single!$C$6:$N$95,4,0)</f>
        <v>#N/A</v>
      </c>
      <c r="F108" s="122" t="e">
        <f>VLOOKUP(B108,Single!$C$6:$N$95,5,0)</f>
        <v>#N/A</v>
      </c>
      <c r="G108" s="122" t="e">
        <f>VLOOKUP(B108,Single!$C$6:$N$95,6,0)</f>
        <v>#N/A</v>
      </c>
      <c r="H108" s="122" t="e">
        <f>VLOOKUP(B108,Single!$C$6:$N$95,7,0)</f>
        <v>#N/A</v>
      </c>
      <c r="I108" s="122" t="e">
        <f>VLOOKUP(B108,Single!$C$6:$N$95,8,0)</f>
        <v>#N/A</v>
      </c>
      <c r="J108" s="122" t="e">
        <f>VLOOKUP(B108,Single!$C$6:$N$95,9,0)</f>
        <v>#N/A</v>
      </c>
      <c r="K108" s="122" t="e">
        <f>VLOOKUP(B108,Single!$C$6:$N$95,10,0)</f>
        <v>#N/A</v>
      </c>
      <c r="L108" s="122" t="e">
        <f>VLOOKUP(B108,Single!$C$6:$N$95,11,0)</f>
        <v>#N/A</v>
      </c>
      <c r="M108" s="56"/>
      <c r="N108" s="83" t="e">
        <f>SUM(E108:L110)</f>
        <v>#N/A</v>
      </c>
      <c r="O108" s="158" t="e">
        <f>AVERAGE(E108:J110)</f>
        <v>#N/A</v>
      </c>
    </row>
    <row r="109" spans="1:15" ht="15.75" customHeight="1">
      <c r="A109" s="654"/>
      <c r="B109" s="153" t="s">
        <v>120</v>
      </c>
      <c r="C109" s="130"/>
      <c r="D109" s="203" t="e">
        <f>VLOOKUP(B109,Doubles!$C$6:$N$93,3,0)</f>
        <v>#N/A</v>
      </c>
      <c r="E109" s="57" t="e">
        <f>VLOOKUP(B109,Doubles!$C$6:$N$93,4,0)</f>
        <v>#N/A</v>
      </c>
      <c r="F109" s="57" t="e">
        <f>VLOOKUP(B109,Doubles!$C$6:$N$93,5,0)</f>
        <v>#N/A</v>
      </c>
      <c r="G109" s="57" t="e">
        <f>VLOOKUP(B109,Doubles!$C$6:$N$93,6,0)</f>
        <v>#N/A</v>
      </c>
      <c r="H109" s="57" t="e">
        <f>VLOOKUP(B109,Doubles!$C$6:$N$93,7,0)</f>
        <v>#N/A</v>
      </c>
      <c r="I109" s="57" t="e">
        <f>VLOOKUP(B109,Doubles!$C$6:$N$93,8,0)</f>
        <v>#N/A</v>
      </c>
      <c r="J109" s="57" t="e">
        <f>VLOOKUP(B109,Doubles!$C$6:$N$93,9,0)</f>
        <v>#N/A</v>
      </c>
      <c r="K109" s="57" t="e">
        <f>VLOOKUP(B109,Doubles!$C$6:$N$93,10,0)</f>
        <v>#N/A</v>
      </c>
      <c r="L109" s="57" t="e">
        <f>VLOOKUP(B109,Doubles!$C$6:$N$93,11,0)</f>
        <v>#N/A</v>
      </c>
      <c r="M109" s="57"/>
      <c r="N109" s="83" t="e">
        <f>SUM(E108:L110)</f>
        <v>#N/A</v>
      </c>
      <c r="O109" s="156" t="e">
        <f>AVERAGE(E108:J110)</f>
        <v>#N/A</v>
      </c>
    </row>
    <row r="110" spans="1:15" ht="15.75" customHeight="1" thickBot="1">
      <c r="A110" s="655"/>
      <c r="B110" s="147" t="s">
        <v>120</v>
      </c>
      <c r="C110" s="137"/>
      <c r="D110" s="204" t="e">
        <f>VLOOKUP(B110,Teams!C42:L125,3,0)</f>
        <v>#N/A</v>
      </c>
      <c r="E110" s="117" t="e">
        <f>VLOOKUP(B110,Teams!$C$6:$L$89,4,0)</f>
        <v>#N/A</v>
      </c>
      <c r="F110" s="117" t="e">
        <f>VLOOKUP(B110,Teams!$C$6:$L$89,5,0)</f>
        <v>#N/A</v>
      </c>
      <c r="G110" s="117" t="e">
        <f>VLOOKUP(B110,Teams!$C$6:$L$89,6,0)</f>
        <v>#N/A</v>
      </c>
      <c r="H110" s="117" t="e">
        <f>VLOOKUP(B110,Teams!$C$6:$L$89,7,0)</f>
        <v>#N/A</v>
      </c>
      <c r="I110" s="117"/>
      <c r="J110" s="117"/>
      <c r="K110" s="117" t="e">
        <f>VLOOKUP(B110,Teams!$C$6:$L$89,8,0)</f>
        <v>#N/A</v>
      </c>
      <c r="L110" s="117" t="e">
        <f>VLOOKUP(B110,Teams!$C$6:$L$89,9,0)</f>
        <v>#N/A</v>
      </c>
      <c r="M110" s="117"/>
      <c r="N110" s="131" t="e">
        <f>SUM(E108:L110)</f>
        <v>#N/A</v>
      </c>
      <c r="O110" s="157" t="e">
        <f>AVERAGE(E108:J110)</f>
        <v>#N/A</v>
      </c>
    </row>
    <row r="111" spans="1:15" ht="15.75" customHeight="1" thickTop="1">
      <c r="A111" s="657" t="s">
        <v>53</v>
      </c>
      <c r="B111" s="139" t="s">
        <v>155</v>
      </c>
      <c r="C111" s="140" t="e">
        <f>VLOOKUP(B111,Single!$C$6:$N$95,2,0)</f>
        <v>#N/A</v>
      </c>
      <c r="D111" s="122" t="e">
        <f>VLOOKUP(B111,Single!$C$6:$N$95,3,0)</f>
        <v>#N/A</v>
      </c>
      <c r="E111" s="122" t="e">
        <f>VLOOKUP(B111,Single!$C$6:$N$95,4,0)</f>
        <v>#N/A</v>
      </c>
      <c r="F111" s="122" t="e">
        <f>VLOOKUP(B111,Single!$C$6:$N$95,5,0)</f>
        <v>#N/A</v>
      </c>
      <c r="G111" s="122" t="e">
        <f>VLOOKUP(B111,Single!$C$6:$N$95,6,0)</f>
        <v>#N/A</v>
      </c>
      <c r="H111" s="122" t="e">
        <f>VLOOKUP(B111,Single!$C$6:$N$95,7,0)</f>
        <v>#N/A</v>
      </c>
      <c r="I111" s="122" t="e">
        <f>VLOOKUP(B111,Single!$C$6:$N$95,8,0)</f>
        <v>#N/A</v>
      </c>
      <c r="J111" s="122" t="e">
        <f>VLOOKUP(B111,Single!$C$6:$N$95,9,0)</f>
        <v>#N/A</v>
      </c>
      <c r="K111" s="122" t="e">
        <f>VLOOKUP(B111,Single!$C$6:$N$95,10,0)</f>
        <v>#N/A</v>
      </c>
      <c r="L111" s="122" t="e">
        <f>VLOOKUP(B111,Single!$C$6:$N$95,11,0)</f>
        <v>#N/A</v>
      </c>
      <c r="M111" s="56"/>
      <c r="N111" s="83" t="e">
        <f>SUM(E111:L113)</f>
        <v>#N/A</v>
      </c>
      <c r="O111" s="158" t="e">
        <f>AVERAGE(E111:J113)</f>
        <v>#N/A</v>
      </c>
    </row>
    <row r="112" spans="1:15" ht="15.75" customHeight="1">
      <c r="A112" s="654"/>
      <c r="B112" s="154" t="s">
        <v>155</v>
      </c>
      <c r="C112" s="130"/>
      <c r="D112" s="203" t="e">
        <f>VLOOKUP(B112,Doubles!$C$6:$N$93,3,0)</f>
        <v>#N/A</v>
      </c>
      <c r="E112" s="57" t="e">
        <f>VLOOKUP(B112,Doubles!$C$6:$N$93,4,0)</f>
        <v>#N/A</v>
      </c>
      <c r="F112" s="57" t="e">
        <f>VLOOKUP(B112,Doubles!$C$6:$N$93,5,0)</f>
        <v>#N/A</v>
      </c>
      <c r="G112" s="57" t="e">
        <f>VLOOKUP(B112,Doubles!$C$6:$N$93,6,0)</f>
        <v>#N/A</v>
      </c>
      <c r="H112" s="57" t="e">
        <f>VLOOKUP(B112,Doubles!$C$6:$N$93,7,0)</f>
        <v>#N/A</v>
      </c>
      <c r="I112" s="57" t="e">
        <f>VLOOKUP(B112,Doubles!$C$6:$N$93,8,0)</f>
        <v>#N/A</v>
      </c>
      <c r="J112" s="57" t="e">
        <f>VLOOKUP(B112,Doubles!$C$6:$N$93,9,0)</f>
        <v>#N/A</v>
      </c>
      <c r="K112" s="57" t="e">
        <f>VLOOKUP(B112,Doubles!$C$6:$N$93,10,0)</f>
        <v>#N/A</v>
      </c>
      <c r="L112" s="57" t="e">
        <f>VLOOKUP(B112,Doubles!$C$6:$N$93,11,0)</f>
        <v>#N/A</v>
      </c>
      <c r="M112" s="57"/>
      <c r="N112" s="83" t="e">
        <f>SUM(E111:L113)</f>
        <v>#N/A</v>
      </c>
      <c r="O112" s="156" t="e">
        <f>AVERAGE(E111:J113)</f>
        <v>#N/A</v>
      </c>
    </row>
    <row r="113" spans="1:15" ht="15.75" customHeight="1" thickBot="1">
      <c r="A113" s="655"/>
      <c r="B113" s="137" t="s">
        <v>155</v>
      </c>
      <c r="C113" s="137"/>
      <c r="D113" s="204" t="e">
        <f>VLOOKUP(B113,Teams!C15:L98,3,0)</f>
        <v>#N/A</v>
      </c>
      <c r="E113" s="117" t="e">
        <f>VLOOKUP(B113,Teams!$C$6:$L$89,4,0)</f>
        <v>#N/A</v>
      </c>
      <c r="F113" s="117" t="e">
        <f>VLOOKUP(B113,Teams!$C$6:$L$89,5,0)</f>
        <v>#N/A</v>
      </c>
      <c r="G113" s="117" t="e">
        <f>VLOOKUP(B113,Teams!$C$6:$L$89,6,0)</f>
        <v>#N/A</v>
      </c>
      <c r="H113" s="117" t="e">
        <f>VLOOKUP(B113,Teams!$C$6:$L$89,7,0)</f>
        <v>#N/A</v>
      </c>
      <c r="I113" s="117"/>
      <c r="J113" s="117"/>
      <c r="K113" s="117" t="e">
        <f>VLOOKUP(B113,Teams!$C$6:$L$89,8,0)</f>
        <v>#N/A</v>
      </c>
      <c r="L113" s="117" t="e">
        <f>VLOOKUP(B113,Teams!$C$6:$L$89,9,0)</f>
        <v>#N/A</v>
      </c>
      <c r="M113" s="117"/>
      <c r="N113" s="131" t="e">
        <f>SUM(E111:L113)</f>
        <v>#N/A</v>
      </c>
      <c r="O113" s="157" t="e">
        <f>AVERAGE(E111:J113)</f>
        <v>#N/A</v>
      </c>
    </row>
    <row r="114" spans="1:15" ht="15.75" customHeight="1" thickTop="1">
      <c r="A114" s="657">
        <v>41</v>
      </c>
      <c r="B114" s="143" t="s">
        <v>194</v>
      </c>
      <c r="C114" s="144" t="e">
        <f>VLOOKUP(B114,Single!$C$6:$N$95,2,0)</f>
        <v>#N/A</v>
      </c>
      <c r="D114" s="132" t="e">
        <f>VLOOKUP(B114,Single!$C$6:$N$95,3,0)</f>
        <v>#N/A</v>
      </c>
      <c r="E114" s="132" t="e">
        <f>VLOOKUP(B114,Single!$C$6:$N$95,4,0)</f>
        <v>#N/A</v>
      </c>
      <c r="F114" s="132" t="e">
        <f>VLOOKUP(B114,Single!$C$6:$N$95,5,0)</f>
        <v>#N/A</v>
      </c>
      <c r="G114" s="132" t="e">
        <f>VLOOKUP(B114,Single!$C$6:$N$95,6,0)</f>
        <v>#N/A</v>
      </c>
      <c r="H114" s="132" t="e">
        <f>VLOOKUP(B114,Single!$C$6:$N$95,7,0)</f>
        <v>#N/A</v>
      </c>
      <c r="I114" s="132" t="e">
        <f>VLOOKUP(B114,Single!$C$6:$N$95,8,0)</f>
        <v>#N/A</v>
      </c>
      <c r="J114" s="132" t="e">
        <f>VLOOKUP(B114,Single!$C$6:$N$95,9,0)</f>
        <v>#N/A</v>
      </c>
      <c r="K114" s="132" t="e">
        <f>VLOOKUP(B114,Single!$C$6:$N$95,10,0)</f>
        <v>#N/A</v>
      </c>
      <c r="L114" s="132" t="e">
        <f>VLOOKUP(B114,Single!$C$6:$N$95,11,0)</f>
        <v>#N/A</v>
      </c>
      <c r="M114" s="209"/>
      <c r="N114" s="83" t="e">
        <f>SUM(E114:L116)</f>
        <v>#N/A</v>
      </c>
      <c r="O114" s="158" t="e">
        <f>AVERAGE(E114:J116)</f>
        <v>#N/A</v>
      </c>
    </row>
    <row r="115" spans="1:15" ht="15.75" customHeight="1">
      <c r="A115" s="654"/>
      <c r="B115" s="134" t="s">
        <v>194</v>
      </c>
      <c r="C115" s="135"/>
      <c r="D115" s="205" t="e">
        <f>VLOOKUP(B115,Doubles!$C$6:$N$93,3,0)</f>
        <v>#N/A</v>
      </c>
      <c r="E115" s="57" t="e">
        <f>VLOOKUP(B115,Doubles!$C$6:$N$93,4,0)</f>
        <v>#N/A</v>
      </c>
      <c r="F115" s="57" t="e">
        <f>VLOOKUP(B115,Doubles!$C$6:$N$93,5,0)</f>
        <v>#N/A</v>
      </c>
      <c r="G115" s="57" t="e">
        <f>VLOOKUP(B115,Doubles!$C$6:$N$93,6,0)</f>
        <v>#N/A</v>
      </c>
      <c r="H115" s="57" t="e">
        <f>VLOOKUP(B115,Doubles!$C$6:$N$93,7,0)</f>
        <v>#N/A</v>
      </c>
      <c r="I115" s="57" t="e">
        <f>VLOOKUP(B115,Doubles!$C$6:$N$93,8,0)</f>
        <v>#N/A</v>
      </c>
      <c r="J115" s="57" t="e">
        <f>VLOOKUP(B115,Doubles!$C$6:$N$93,9,0)</f>
        <v>#N/A</v>
      </c>
      <c r="K115" s="57" t="e">
        <f>VLOOKUP(B115,Doubles!$C$6:$N$93,10,0)</f>
        <v>#N/A</v>
      </c>
      <c r="L115" s="146" t="e">
        <f>VLOOKUP(B115,Doubles!$C$6:$N$93,11,0)</f>
        <v>#N/A</v>
      </c>
      <c r="M115" s="146"/>
      <c r="N115" s="83" t="e">
        <f>SUM(E114:L116)</f>
        <v>#N/A</v>
      </c>
      <c r="O115" s="156" t="e">
        <f>AVERAGE(E114:J116)</f>
        <v>#N/A</v>
      </c>
    </row>
    <row r="116" spans="1:15" ht="15.75" customHeight="1" thickBot="1">
      <c r="A116" s="655"/>
      <c r="B116" s="148" t="s">
        <v>194</v>
      </c>
      <c r="C116" s="137"/>
      <c r="D116" s="204" t="e">
        <f>VLOOKUP(B116,Teams!C51:L134,3,0)</f>
        <v>#N/A</v>
      </c>
      <c r="E116" s="117" t="e">
        <f>VLOOKUP(B116,Teams!$C$6:$L$89,4,0)</f>
        <v>#N/A</v>
      </c>
      <c r="F116" s="117" t="e">
        <f>VLOOKUP(B116,Teams!$C$6:$L$89,5,0)</f>
        <v>#N/A</v>
      </c>
      <c r="G116" s="117" t="e">
        <f>VLOOKUP(B116,Teams!$C$6:$L$89,6,0)</f>
        <v>#N/A</v>
      </c>
      <c r="H116" s="117" t="e">
        <f>VLOOKUP(B116,Teams!$C$6:$L$89,7,0)</f>
        <v>#N/A</v>
      </c>
      <c r="I116" s="138"/>
      <c r="J116" s="138"/>
      <c r="K116" s="117" t="e">
        <f>VLOOKUP(B116,Teams!$C$6:$L$89,8,0)</f>
        <v>#N/A</v>
      </c>
      <c r="L116" s="117" t="e">
        <f>VLOOKUP(B116,Teams!$C$6:$L$89,9,0)</f>
        <v>#N/A</v>
      </c>
      <c r="M116" s="117"/>
      <c r="N116" s="131" t="e">
        <f>SUM(E114:L116)</f>
        <v>#N/A</v>
      </c>
      <c r="O116" s="157" t="e">
        <f>AVERAGE(E114:J116)</f>
        <v>#N/A</v>
      </c>
    </row>
    <row r="117" spans="1:15" ht="15.75" customHeight="1" thickTop="1">
      <c r="A117" s="657">
        <v>42</v>
      </c>
      <c r="B117" s="162" t="s">
        <v>208</v>
      </c>
      <c r="C117" s="140" t="e">
        <f>VLOOKUP(B117,Single!$C$6:$N$95,2,0)</f>
        <v>#N/A</v>
      </c>
      <c r="D117" s="122" t="e">
        <f>VLOOKUP(B117,Single!$C$6:$N$95,3,0)</f>
        <v>#N/A</v>
      </c>
      <c r="E117" s="122" t="e">
        <f>VLOOKUP(B117,Single!$C$6:$N$95,4,0)</f>
        <v>#N/A</v>
      </c>
      <c r="F117" s="122" t="e">
        <f>VLOOKUP(B117,Single!$C$6:$N$95,5,0)</f>
        <v>#N/A</v>
      </c>
      <c r="G117" s="122" t="e">
        <f>VLOOKUP(B117,Single!$C$6:$N$95,6,0)</f>
        <v>#N/A</v>
      </c>
      <c r="H117" s="122" t="e">
        <f>VLOOKUP(B117,Single!$C$6:$N$95,7,0)</f>
        <v>#N/A</v>
      </c>
      <c r="I117" s="122" t="e">
        <f>VLOOKUP(B117,Single!$C$6:$N$95,8,0)</f>
        <v>#N/A</v>
      </c>
      <c r="J117" s="122" t="e">
        <f>VLOOKUP(B117,Single!$C$6:$N$95,9,0)</f>
        <v>#N/A</v>
      </c>
      <c r="K117" s="122" t="e">
        <f>VLOOKUP(B117,Single!$C$6:$N$95,10,0)</f>
        <v>#N/A</v>
      </c>
      <c r="L117" s="122" t="e">
        <f>VLOOKUP(B117,Single!$C$6:$N$95,11,0)</f>
        <v>#N/A</v>
      </c>
      <c r="M117" s="56"/>
      <c r="N117" s="83" t="e">
        <f>SUM(E117:L119)</f>
        <v>#N/A</v>
      </c>
      <c r="O117" s="158" t="e">
        <f>AVERAGE(E117:J119)</f>
        <v>#N/A</v>
      </c>
    </row>
    <row r="118" spans="1:15" ht="15.75" customHeight="1">
      <c r="A118" s="654"/>
      <c r="B118" s="141" t="s">
        <v>208</v>
      </c>
      <c r="C118" s="141"/>
      <c r="D118" s="203" t="e">
        <f>VLOOKUP(B118,Doubles!$C$6:$N$93,3,0)</f>
        <v>#N/A</v>
      </c>
      <c r="E118" s="57" t="e">
        <f>VLOOKUP(B118,Doubles!$C$6:$N$93,4,0)</f>
        <v>#N/A</v>
      </c>
      <c r="F118" s="57" t="e">
        <f>VLOOKUP(B118,Doubles!$C$6:$N$93,5,0)</f>
        <v>#N/A</v>
      </c>
      <c r="G118" s="57" t="e">
        <f>VLOOKUP(B118,Doubles!$C$6:$N$93,6,0)</f>
        <v>#N/A</v>
      </c>
      <c r="H118" s="57" t="e">
        <f>VLOOKUP(B118,Doubles!$C$6:$N$93,7,0)</f>
        <v>#N/A</v>
      </c>
      <c r="I118" s="57" t="e">
        <f>VLOOKUP(B118,Doubles!$C$6:$N$93,8,0)</f>
        <v>#N/A</v>
      </c>
      <c r="J118" s="57" t="e">
        <f>VLOOKUP(B118,Doubles!$C$6:$N$93,9,0)</f>
        <v>#N/A</v>
      </c>
      <c r="K118" s="57" t="e">
        <f>VLOOKUP(B118,Doubles!$C$6:$N$93,10,0)</f>
        <v>#N/A</v>
      </c>
      <c r="L118" s="57" t="e">
        <f>VLOOKUP(B118,Doubles!$C$6:$N$93,11,0)</f>
        <v>#N/A</v>
      </c>
      <c r="M118" s="57"/>
      <c r="N118" s="83" t="e">
        <f>SUM(E117:L119)</f>
        <v>#N/A</v>
      </c>
      <c r="O118" s="156" t="e">
        <f>AVERAGE(E117:J119)</f>
        <v>#N/A</v>
      </c>
    </row>
    <row r="119" spans="1:15" ht="15.75" customHeight="1" thickBot="1">
      <c r="A119" s="655"/>
      <c r="B119" s="137" t="s">
        <v>208</v>
      </c>
      <c r="C119" s="137"/>
      <c r="D119" s="204" t="e">
        <f>VLOOKUP(B119,Teams!C141:L224,3,0)</f>
        <v>#N/A</v>
      </c>
      <c r="E119" s="117" t="e">
        <f>VLOOKUP(B119,Teams!$C$6:$L$89,4,0)</f>
        <v>#N/A</v>
      </c>
      <c r="F119" s="117" t="e">
        <f>VLOOKUP(B119,Teams!$C$6:$L$89,5,0)</f>
        <v>#N/A</v>
      </c>
      <c r="G119" s="117" t="e">
        <f>VLOOKUP(B119,Teams!$C$6:$L$89,6,0)</f>
        <v>#N/A</v>
      </c>
      <c r="H119" s="117" t="e">
        <f>VLOOKUP(B119,Teams!$C$6:$L$89,7,0)</f>
        <v>#N/A</v>
      </c>
      <c r="I119" s="117"/>
      <c r="J119" s="117"/>
      <c r="K119" s="117" t="e">
        <f>VLOOKUP(B119,Teams!$C$6:$L$89,8,0)</f>
        <v>#N/A</v>
      </c>
      <c r="L119" s="117" t="e">
        <f>VLOOKUP(B119,Teams!$C$6:$L$89,9,0)</f>
        <v>#N/A</v>
      </c>
      <c r="M119" s="117"/>
      <c r="N119" s="131" t="e">
        <f>SUM(E117:L119)</f>
        <v>#N/A</v>
      </c>
      <c r="O119" s="157" t="e">
        <f>AVERAGE(E117:J119)</f>
        <v>#N/A</v>
      </c>
    </row>
    <row r="120" spans="1:15" ht="15.75" customHeight="1" thickTop="1">
      <c r="A120" s="657">
        <v>43</v>
      </c>
      <c r="B120" s="162" t="s">
        <v>204</v>
      </c>
      <c r="C120" s="218" t="str">
        <f>VLOOKUP(B120,Single!$C$6:$N$95,2,0)</f>
        <v>HUN</v>
      </c>
      <c r="D120" s="227">
        <f>VLOOKUP(B120,Single!$C$6:$N$95,3,0)</f>
        <v>0</v>
      </c>
      <c r="E120" s="132">
        <f>VLOOKUP(B120,Single!$C$6:$N$95,4,0)</f>
        <v>139</v>
      </c>
      <c r="F120" s="132">
        <f>VLOOKUP(B120,Single!$C$6:$N$95,5,0)</f>
        <v>189</v>
      </c>
      <c r="G120" s="132">
        <f>VLOOKUP(B120,Single!$C$6:$N$95,6,0)</f>
        <v>160</v>
      </c>
      <c r="H120" s="132">
        <f>VLOOKUP(B120,Single!$C$6:$N$95,7,0)</f>
        <v>178</v>
      </c>
      <c r="I120" s="132">
        <f>VLOOKUP(B120,Single!$C$6:$N$95,8,0)</f>
        <v>189</v>
      </c>
      <c r="J120" s="132">
        <f>VLOOKUP(B120,Single!$C$6:$N$95,9,0)</f>
        <v>192</v>
      </c>
      <c r="K120" s="132">
        <f>VLOOKUP(B120,Single!$C$6:$N$95,10,0)</f>
        <v>0</v>
      </c>
      <c r="L120" s="132">
        <f>VLOOKUP(B120,Single!$C$6:$N$95,11,0)</f>
        <v>0</v>
      </c>
      <c r="M120" s="209"/>
      <c r="N120" s="83">
        <f>SUM(E120:L122)</f>
        <v>2861</v>
      </c>
      <c r="O120" s="158">
        <f>AVERAGE(E120:J122)</f>
        <v>178.8125</v>
      </c>
    </row>
    <row r="121" spans="1:15" ht="15.75" customHeight="1">
      <c r="A121" s="654"/>
      <c r="B121" s="178" t="s">
        <v>204</v>
      </c>
      <c r="C121" s="141"/>
      <c r="D121" s="203">
        <f>VLOOKUP(B121,Doubles!$C$6:$N$93,3,0)</f>
        <v>0</v>
      </c>
      <c r="E121" s="57">
        <f>VLOOKUP(B121,Doubles!$C$6:$N$93,4,0)</f>
        <v>189</v>
      </c>
      <c r="F121" s="57">
        <f>VLOOKUP(B121,Doubles!$C$6:$N$93,5,0)</f>
        <v>172</v>
      </c>
      <c r="G121" s="57">
        <f>VLOOKUP(B121,Doubles!$C$6:$N$93,6,0)</f>
        <v>191</v>
      </c>
      <c r="H121" s="57">
        <f>VLOOKUP(B121,Doubles!$C$6:$N$93,7,0)</f>
        <v>225</v>
      </c>
      <c r="I121" s="57">
        <f>VLOOKUP(B121,Doubles!$C$6:$N$93,8,0)</f>
        <v>200</v>
      </c>
      <c r="J121" s="57">
        <f>VLOOKUP(B121,Doubles!$C$6:$N$93,9,0)</f>
        <v>204</v>
      </c>
      <c r="K121" s="57">
        <f>VLOOKUP(B121,Doubles!$C$6:$N$93,10,0)</f>
        <v>0</v>
      </c>
      <c r="L121" s="57">
        <f>VLOOKUP(B121,Doubles!$C$6:$N$93,11,0)</f>
        <v>0</v>
      </c>
      <c r="M121" s="57"/>
      <c r="N121" s="83">
        <f>SUM(E120:L122)</f>
        <v>2861</v>
      </c>
      <c r="O121" s="156">
        <f>AVERAGE(E120:J122)</f>
        <v>178.8125</v>
      </c>
    </row>
    <row r="122" spans="1:15" ht="15.75" customHeight="1" thickBot="1">
      <c r="A122" s="655"/>
      <c r="B122" s="183" t="s">
        <v>204</v>
      </c>
      <c r="C122" s="137"/>
      <c r="D122" s="204" t="e">
        <f>VLOOKUP(B122,Teams!C105:L188,3,0)</f>
        <v>#N/A</v>
      </c>
      <c r="E122" s="117">
        <f>VLOOKUP(B122,Teams!$C$6:$L$89,4,0)</f>
        <v>132</v>
      </c>
      <c r="F122" s="117">
        <f>VLOOKUP(B122,Teams!$C$6:$L$89,5,0)</f>
        <v>178</v>
      </c>
      <c r="G122" s="117">
        <f>VLOOKUP(B122,Teams!$C$6:$L$89,6,0)</f>
        <v>168</v>
      </c>
      <c r="H122" s="117">
        <f>VLOOKUP(B122,Teams!$C$6:$L$89,7,0)</f>
        <v>155</v>
      </c>
      <c r="I122" s="138"/>
      <c r="J122" s="138"/>
      <c r="K122" s="117">
        <f>VLOOKUP(B122,Teams!$C$6:$L$89,8,0)</f>
        <v>0</v>
      </c>
      <c r="L122" s="117">
        <f>VLOOKUP(B122,Teams!$C$6:$L$89,9,0)</f>
        <v>0</v>
      </c>
      <c r="M122" s="117"/>
      <c r="N122" s="131">
        <f>SUM(E120:L122)</f>
        <v>2861</v>
      </c>
      <c r="O122" s="157">
        <f>AVERAGE(E120:J122)</f>
        <v>178.8125</v>
      </c>
    </row>
    <row r="123" spans="1:15" ht="15.75" customHeight="1" thickTop="1">
      <c r="A123" s="653">
        <v>46</v>
      </c>
      <c r="B123" s="121" t="s">
        <v>192</v>
      </c>
      <c r="C123" s="121" t="str">
        <f>VLOOKUP(B123,Single!$C$6:$N$95,2,0)</f>
        <v>HUN</v>
      </c>
      <c r="D123" s="122">
        <f>VLOOKUP(B123,Single!$C$6:$N$95,3,0)</f>
        <v>4</v>
      </c>
      <c r="E123" s="122">
        <f>VLOOKUP(B123,Single!$C$6:$N$95,4,0)</f>
        <v>168</v>
      </c>
      <c r="F123" s="122">
        <f>VLOOKUP(B123,Single!$C$6:$N$95,5,0)</f>
        <v>179</v>
      </c>
      <c r="G123" s="122">
        <f>VLOOKUP(B123,Single!$C$6:$N$95,6,0)</f>
        <v>160</v>
      </c>
      <c r="H123" s="122">
        <f>VLOOKUP(B123,Single!$C$6:$N$95,7,0)</f>
        <v>164</v>
      </c>
      <c r="I123" s="122">
        <f>VLOOKUP(B123,Single!$C$6:$N$95,8,0)</f>
        <v>148</v>
      </c>
      <c r="J123" s="122">
        <f>VLOOKUP(B123,Single!$C$6:$N$95,9,0)</f>
        <v>148</v>
      </c>
      <c r="K123" s="122">
        <f>VLOOKUP(B123,Single!$C$6:$N$95,10,0)</f>
        <v>0</v>
      </c>
      <c r="L123" s="122">
        <f>VLOOKUP(B123,Single!$C$6:$N$95,11,0)</f>
        <v>24</v>
      </c>
      <c r="M123" s="56"/>
      <c r="N123" s="83">
        <f>SUM(E123:L125)</f>
        <v>2930</v>
      </c>
      <c r="O123" s="159">
        <f>AVERAGE(E123:J125)</f>
        <v>179.125</v>
      </c>
    </row>
    <row r="124" spans="1:15" ht="15.75" customHeight="1">
      <c r="A124" s="654"/>
      <c r="B124" s="141" t="s">
        <v>192</v>
      </c>
      <c r="C124" s="141"/>
      <c r="D124" s="203">
        <f>VLOOKUP(B124,Doubles!$C$6:$N$93,3,0)</f>
        <v>4</v>
      </c>
      <c r="E124" s="57">
        <f>VLOOKUP(B124,Doubles!$C$6:$N$93,4,0)</f>
        <v>137</v>
      </c>
      <c r="F124" s="57">
        <f>VLOOKUP(B124,Doubles!$C$6:$N$93,5,0)</f>
        <v>179</v>
      </c>
      <c r="G124" s="57">
        <f>VLOOKUP(B124,Doubles!$C$6:$N$93,6,0)</f>
        <v>231</v>
      </c>
      <c r="H124" s="57">
        <f>VLOOKUP(B124,Doubles!$C$6:$N$93,7,0)</f>
        <v>200</v>
      </c>
      <c r="I124" s="57">
        <f>VLOOKUP(B124,Doubles!$C$6:$N$93,8,0)</f>
        <v>214</v>
      </c>
      <c r="J124" s="57">
        <f>VLOOKUP(B124,Doubles!$C$6:$N$93,9,0)</f>
        <v>232</v>
      </c>
      <c r="K124" s="57">
        <f>VLOOKUP(B124,Doubles!$C$6:$N$93,10,0)</f>
        <v>0</v>
      </c>
      <c r="L124" s="57">
        <f>VLOOKUP(B124,Doubles!$C$6:$N$93,11,0)</f>
        <v>24</v>
      </c>
      <c r="M124" s="57"/>
      <c r="N124" s="83">
        <f>SUM(E123:L125)</f>
        <v>2930</v>
      </c>
      <c r="O124" s="156">
        <f>AVERAGE(E123:J125)</f>
        <v>179.125</v>
      </c>
    </row>
    <row r="125" spans="1:15" ht="15.75" customHeight="1" thickBot="1">
      <c r="A125" s="655"/>
      <c r="B125" s="137" t="s">
        <v>192</v>
      </c>
      <c r="C125" s="137"/>
      <c r="D125" s="204" t="e">
        <f>VLOOKUP(B125,Teams!C36:L119,3,0)</f>
        <v>#N/A</v>
      </c>
      <c r="E125" s="117">
        <f>VLOOKUP(B125,Teams!$C$6:$L$89,4,0)</f>
        <v>131</v>
      </c>
      <c r="F125" s="117">
        <f>VLOOKUP(B125,Teams!$C$6:$L$89,5,0)</f>
        <v>209</v>
      </c>
      <c r="G125" s="117">
        <f>VLOOKUP(B125,Teams!$C$6:$L$89,6,0)</f>
        <v>179</v>
      </c>
      <c r="H125" s="117">
        <f>VLOOKUP(B125,Teams!$C$6:$L$89,7,0)</f>
        <v>187</v>
      </c>
      <c r="I125" s="117"/>
      <c r="J125" s="117"/>
      <c r="K125" s="117">
        <f>VLOOKUP(B125,Teams!$C$6:$L$89,8,0)</f>
        <v>0</v>
      </c>
      <c r="L125" s="117">
        <f>VLOOKUP(B125,Teams!$C$6:$L$89,9,0)</f>
        <v>16</v>
      </c>
      <c r="M125" s="117"/>
      <c r="N125" s="131">
        <f>SUM(E123:L125)</f>
        <v>2930</v>
      </c>
      <c r="O125" s="157">
        <f>AVERAGE(E123:J125)</f>
        <v>179.125</v>
      </c>
    </row>
    <row r="126" spans="1:15" ht="15.75" customHeight="1" thickTop="1">
      <c r="A126" s="654">
        <v>47</v>
      </c>
      <c r="B126" s="121" t="s">
        <v>200</v>
      </c>
      <c r="C126" s="106" t="str">
        <f>VLOOKUP(B126,Single!$C$6:$N$95,2,0)</f>
        <v>HUN</v>
      </c>
      <c r="D126" s="56">
        <f>VLOOKUP(B126,Single!$C$6:$N$95,3,0)</f>
        <v>2</v>
      </c>
      <c r="E126" s="56">
        <f>VLOOKUP(B126,Single!$C$6:$N$95,4,0)</f>
        <v>180</v>
      </c>
      <c r="F126" s="56">
        <f>VLOOKUP(B126,Single!$C$6:$N$95,5,0)</f>
        <v>180</v>
      </c>
      <c r="G126" s="56">
        <f>VLOOKUP(B126,Single!$C$6:$N$95,6,0)</f>
        <v>203</v>
      </c>
      <c r="H126" s="56">
        <f>VLOOKUP(B126,Single!$C$6:$N$95,7,0)</f>
        <v>173</v>
      </c>
      <c r="I126" s="56">
        <f>VLOOKUP(B126,Single!$C$6:$N$95,8,0)</f>
        <v>166</v>
      </c>
      <c r="J126" s="56">
        <f>VLOOKUP(B126,Single!$C$6:$N$95,9,0)</f>
        <v>152</v>
      </c>
      <c r="K126" s="56">
        <f>VLOOKUP(B126,Single!$C$6:$N$95,10,0)</f>
        <v>0</v>
      </c>
      <c r="L126" s="56">
        <f>VLOOKUP(B126,Single!$C$6:$N$95,11,0)</f>
        <v>12</v>
      </c>
      <c r="M126" s="56"/>
      <c r="N126" s="83">
        <f>SUM(E126:L128)</f>
        <v>3086</v>
      </c>
      <c r="O126" s="150">
        <f>AVERAGE(E126:J128)</f>
        <v>190.875</v>
      </c>
    </row>
    <row r="127" spans="1:15" ht="15.75" customHeight="1">
      <c r="A127" s="654"/>
      <c r="B127" s="141" t="s">
        <v>200</v>
      </c>
      <c r="C127" s="141"/>
      <c r="D127" s="203">
        <f>VLOOKUP(B127,Doubles!$C$6:$N$93,3,0)</f>
        <v>2</v>
      </c>
      <c r="E127" s="57">
        <f>VLOOKUP(B127,Doubles!$C$6:$N$93,4,0)</f>
        <v>205</v>
      </c>
      <c r="F127" s="57">
        <f>VLOOKUP(B127,Doubles!$C$6:$N$93,5,0)</f>
        <v>161</v>
      </c>
      <c r="G127" s="57">
        <f>VLOOKUP(B127,Doubles!$C$6:$N$93,6,0)</f>
        <v>174</v>
      </c>
      <c r="H127" s="57">
        <f>VLOOKUP(B127,Doubles!$C$6:$N$93,7,0)</f>
        <v>212</v>
      </c>
      <c r="I127" s="57">
        <f>VLOOKUP(B127,Doubles!$C$6:$N$93,8,0)</f>
        <v>233</v>
      </c>
      <c r="J127" s="57">
        <f>VLOOKUP(B127,Doubles!$C$6:$N$93,9,0)</f>
        <v>213</v>
      </c>
      <c r="K127" s="57">
        <f>VLOOKUP(B127,Doubles!$C$6:$N$93,10,0)</f>
        <v>0</v>
      </c>
      <c r="L127" s="57">
        <f>VLOOKUP(B127,Doubles!$C$6:$N$93,11,0)</f>
        <v>12</v>
      </c>
      <c r="M127" s="57"/>
      <c r="N127" s="83">
        <f>SUM(E126:L128)</f>
        <v>3086</v>
      </c>
      <c r="O127" s="128">
        <f>AVERAGE(E126:J128)</f>
        <v>190.875</v>
      </c>
    </row>
    <row r="128" spans="1:15" ht="15.75" customHeight="1" thickBot="1">
      <c r="A128" s="655"/>
      <c r="B128" s="137" t="s">
        <v>200</v>
      </c>
      <c r="C128" s="137"/>
      <c r="D128" s="204" t="e">
        <f>VLOOKUP(B128,Teams!C78:L161,3,0)</f>
        <v>#N/A</v>
      </c>
      <c r="E128" s="117">
        <f>VLOOKUP(B128,Teams!$C$6:$L$89,4,0)</f>
        <v>211</v>
      </c>
      <c r="F128" s="117">
        <f>VLOOKUP(B128,Teams!$C$6:$L$89,5,0)</f>
        <v>233</v>
      </c>
      <c r="G128" s="117">
        <f>VLOOKUP(B128,Teams!$C$6:$L$89,6,0)</f>
        <v>190</v>
      </c>
      <c r="H128" s="117">
        <f>VLOOKUP(B128,Teams!$C$6:$L$89,7,0)</f>
        <v>168</v>
      </c>
      <c r="I128" s="117"/>
      <c r="J128" s="117"/>
      <c r="K128" s="117">
        <f>VLOOKUP(B128,Teams!$C$6:$L$89,8,0)</f>
        <v>0</v>
      </c>
      <c r="L128" s="117">
        <f>VLOOKUP(B128,Teams!$C$6:$L$89,9,0)</f>
        <v>8</v>
      </c>
      <c r="M128" s="117"/>
      <c r="N128" s="131">
        <f>SUM(E126:L128)</f>
        <v>3086</v>
      </c>
      <c r="O128" s="120">
        <f>AVERAGE(E126:J128)</f>
        <v>190.875</v>
      </c>
    </row>
    <row r="129" spans="1:15" ht="15.75" customHeight="1" thickTop="1">
      <c r="A129" s="657">
        <v>48</v>
      </c>
      <c r="B129" s="139" t="s">
        <v>199</v>
      </c>
      <c r="C129" s="225" t="e">
        <f>VLOOKUP(B129,Single!$C$6:$N$95,2,0)</f>
        <v>#N/A</v>
      </c>
      <c r="D129" s="56" t="e">
        <f>VLOOKUP(B129,Single!$C$6:$N$95,3,0)</f>
        <v>#N/A</v>
      </c>
      <c r="E129" s="56" t="e">
        <f>VLOOKUP(B129,Single!$C$6:$N$95,4,0)</f>
        <v>#N/A</v>
      </c>
      <c r="F129" s="56" t="e">
        <f>VLOOKUP(B129,Single!$C$6:$N$95,5,0)</f>
        <v>#N/A</v>
      </c>
      <c r="G129" s="56" t="e">
        <f>VLOOKUP(B129,Single!$C$6:$N$95,6,0)</f>
        <v>#N/A</v>
      </c>
      <c r="H129" s="56" t="e">
        <f>VLOOKUP(B129,Single!$C$6:$N$95,7,0)</f>
        <v>#N/A</v>
      </c>
      <c r="I129" s="56" t="e">
        <f>VLOOKUP(B129,Single!$C$6:$N$95,8,0)</f>
        <v>#N/A</v>
      </c>
      <c r="J129" s="56" t="e">
        <f>VLOOKUP(B129,Single!$C$6:$N$95,9,0)</f>
        <v>#N/A</v>
      </c>
      <c r="K129" s="56" t="e">
        <f>VLOOKUP(B129,Single!$C$6:$N$95,10,0)</f>
        <v>#N/A</v>
      </c>
      <c r="L129" s="56" t="e">
        <f>VLOOKUP(B129,Single!$C$6:$N$95,11,0)</f>
        <v>#N/A</v>
      </c>
      <c r="M129" s="56"/>
      <c r="N129" s="83" t="e">
        <f>SUM(E129:L131)</f>
        <v>#N/A</v>
      </c>
      <c r="O129" s="155" t="e">
        <f>AVERAGE(E129:J131)</f>
        <v>#N/A</v>
      </c>
    </row>
    <row r="130" spans="1:15" ht="15.75" customHeight="1">
      <c r="A130" s="654"/>
      <c r="B130" s="129" t="s">
        <v>199</v>
      </c>
      <c r="C130" s="141"/>
      <c r="D130" s="203" t="e">
        <f>VLOOKUP(B130,Doubles!$C$6:$N$93,3,0)</f>
        <v>#N/A</v>
      </c>
      <c r="E130" s="57" t="e">
        <f>VLOOKUP(B130,Doubles!$C$6:$N$93,4,0)</f>
        <v>#N/A</v>
      </c>
      <c r="F130" s="57" t="e">
        <f>VLOOKUP(B130,Doubles!$C$6:$N$93,5,0)</f>
        <v>#N/A</v>
      </c>
      <c r="G130" s="57" t="e">
        <f>VLOOKUP(B130,Doubles!$C$6:$N$93,6,0)</f>
        <v>#N/A</v>
      </c>
      <c r="H130" s="57" t="e">
        <f>VLOOKUP(B130,Doubles!$C$6:$N$93,7,0)</f>
        <v>#N/A</v>
      </c>
      <c r="I130" s="57" t="e">
        <f>VLOOKUP(B130,Doubles!$C$6:$N$93,8,0)</f>
        <v>#N/A</v>
      </c>
      <c r="J130" s="57" t="e">
        <f>VLOOKUP(B130,Doubles!$C$6:$N$93,9,0)</f>
        <v>#N/A</v>
      </c>
      <c r="K130" s="57" t="e">
        <f>VLOOKUP(B130,Doubles!$C$6:$N$93,10,0)</f>
        <v>#N/A</v>
      </c>
      <c r="L130" s="57" t="e">
        <f>VLOOKUP(B130,Doubles!$C$6:$N$93,11,0)</f>
        <v>#N/A</v>
      </c>
      <c r="M130" s="57"/>
      <c r="N130" s="83" t="e">
        <f>SUM(E129:L131)</f>
        <v>#N/A</v>
      </c>
      <c r="O130" s="156" t="e">
        <f>AVERAGE(E129:J131)</f>
        <v>#N/A</v>
      </c>
    </row>
    <row r="131" spans="1:15" ht="15.75" customHeight="1" thickBot="1">
      <c r="A131" s="655"/>
      <c r="B131" s="137" t="s">
        <v>199</v>
      </c>
      <c r="C131" s="137"/>
      <c r="D131" s="204" t="e">
        <f>VLOOKUP(B131,Teams!C72:L155,3,0)</f>
        <v>#N/A</v>
      </c>
      <c r="E131" s="117" t="e">
        <f>VLOOKUP(B131,Teams!$C$6:$L$89,4,0)</f>
        <v>#N/A</v>
      </c>
      <c r="F131" s="117" t="e">
        <f>VLOOKUP(B131,Teams!$C$6:$L$89,5,0)</f>
        <v>#N/A</v>
      </c>
      <c r="G131" s="117" t="e">
        <f>VLOOKUP(B131,Teams!$C$6:$L$89,6,0)</f>
        <v>#N/A</v>
      </c>
      <c r="H131" s="117" t="e">
        <f>VLOOKUP(B131,Teams!$C$6:$L$89,7,0)</f>
        <v>#N/A</v>
      </c>
      <c r="I131" s="117"/>
      <c r="J131" s="117"/>
      <c r="K131" s="117" t="e">
        <f>VLOOKUP(B131,Teams!$C$6:$L$89,8,0)</f>
        <v>#N/A</v>
      </c>
      <c r="L131" s="117" t="e">
        <f>VLOOKUP(B131,Teams!$C$6:$L$89,9,0)</f>
        <v>#N/A</v>
      </c>
      <c r="M131" s="117"/>
      <c r="N131" s="131" t="e">
        <f>SUM(E129:L131)</f>
        <v>#N/A</v>
      </c>
      <c r="O131" s="157" t="e">
        <f>AVERAGE(E129:J131)</f>
        <v>#N/A</v>
      </c>
    </row>
    <row r="132" spans="1:15" ht="15.75" customHeight="1" thickTop="1">
      <c r="A132" s="657">
        <v>49</v>
      </c>
      <c r="B132" s="139" t="s">
        <v>181</v>
      </c>
      <c r="C132" s="140" t="str">
        <f>VLOOKUP(B132,Single!$C$6:$N$95,2,0)</f>
        <v>HUN</v>
      </c>
      <c r="D132" s="122">
        <f>VLOOKUP(B132,Single!$C$6:$N$95,3,0)</f>
        <v>0</v>
      </c>
      <c r="E132" s="122">
        <f>VLOOKUP(B132,Single!$C$6:$N$95,4,0)</f>
        <v>172</v>
      </c>
      <c r="F132" s="122">
        <f>VLOOKUP(B132,Single!$C$6:$N$95,5,0)</f>
        <v>196</v>
      </c>
      <c r="G132" s="122">
        <f>VLOOKUP(B132,Single!$C$6:$N$95,6,0)</f>
        <v>201</v>
      </c>
      <c r="H132" s="122">
        <f>VLOOKUP(B132,Single!$C$6:$N$95,7,0)</f>
        <v>167</v>
      </c>
      <c r="I132" s="122">
        <f>VLOOKUP(B132,Single!$C$6:$N$95,8,0)</f>
        <v>190</v>
      </c>
      <c r="J132" s="122">
        <f>VLOOKUP(B132,Single!$C$6:$N$95,9,0)</f>
        <v>180</v>
      </c>
      <c r="K132" s="122">
        <f>VLOOKUP(B132,Single!$C$6:$N$95,10,0)</f>
        <v>0</v>
      </c>
      <c r="L132" s="122">
        <f>VLOOKUP(B132,Single!$C$6:$N$95,11,0)</f>
        <v>0</v>
      </c>
      <c r="M132" s="56"/>
      <c r="N132" s="83">
        <f>SUM(E132:L134)</f>
        <v>2906</v>
      </c>
      <c r="O132" s="158">
        <f>AVERAGE(E132:J134)</f>
        <v>181.625</v>
      </c>
    </row>
    <row r="133" spans="1:15" ht="15.75" customHeight="1">
      <c r="A133" s="654"/>
      <c r="B133" s="129" t="s">
        <v>181</v>
      </c>
      <c r="C133" s="141"/>
      <c r="D133" s="203">
        <f>VLOOKUP(B133,Doubles!$C$6:$N$93,3,0)</f>
        <v>0</v>
      </c>
      <c r="E133" s="57">
        <f>VLOOKUP(B133,Doubles!$C$6:$N$93,4,0)</f>
        <v>162</v>
      </c>
      <c r="F133" s="57">
        <f>VLOOKUP(B133,Doubles!$C$6:$N$93,5,0)</f>
        <v>187</v>
      </c>
      <c r="G133" s="57">
        <f>VLOOKUP(B133,Doubles!$C$6:$N$93,6,0)</f>
        <v>194</v>
      </c>
      <c r="H133" s="57">
        <f>VLOOKUP(B133,Doubles!$C$6:$N$93,7,0)</f>
        <v>146</v>
      </c>
      <c r="I133" s="57">
        <f>VLOOKUP(B133,Doubles!$C$6:$N$93,8,0)</f>
        <v>189</v>
      </c>
      <c r="J133" s="57">
        <f>VLOOKUP(B133,Doubles!$C$6:$N$93,9,0)</f>
        <v>160</v>
      </c>
      <c r="K133" s="57">
        <f>VLOOKUP(B133,Doubles!$C$6:$N$93,10,0)</f>
        <v>0</v>
      </c>
      <c r="L133" s="57">
        <f>VLOOKUP(B133,Doubles!$C$6:$N$93,11,0)</f>
        <v>0</v>
      </c>
      <c r="M133" s="57"/>
      <c r="N133" s="83">
        <f>SUM(E132:L134)</f>
        <v>2906</v>
      </c>
      <c r="O133" s="156">
        <f>AVERAGE(E132:J134)</f>
        <v>181.625</v>
      </c>
    </row>
    <row r="134" spans="1:15" ht="15.75" customHeight="1" thickBot="1">
      <c r="A134" s="655"/>
      <c r="B134" s="137" t="s">
        <v>181</v>
      </c>
      <c r="C134" s="137"/>
      <c r="D134" s="204" t="e">
        <f>VLOOKUP(B134,Teams!C108:L191,3,0)</f>
        <v>#N/A</v>
      </c>
      <c r="E134" s="117">
        <f>VLOOKUP(B134,Teams!$C$6:$L$89,4,0)</f>
        <v>149</v>
      </c>
      <c r="F134" s="117">
        <f>VLOOKUP(B134,Teams!$C$6:$L$89,5,0)</f>
        <v>211</v>
      </c>
      <c r="G134" s="117">
        <f>VLOOKUP(B134,Teams!$C$6:$L$89,6,0)</f>
        <v>188</v>
      </c>
      <c r="H134" s="117">
        <f>VLOOKUP(B134,Teams!$C$6:$L$89,7,0)</f>
        <v>214</v>
      </c>
      <c r="I134" s="117"/>
      <c r="J134" s="117"/>
      <c r="K134" s="117">
        <f>VLOOKUP(B134,Teams!$C$6:$L$89,8,0)</f>
        <v>0</v>
      </c>
      <c r="L134" s="117">
        <f>VLOOKUP(B134,Teams!$C$6:$L$89,9,0)</f>
        <v>0</v>
      </c>
      <c r="M134" s="117"/>
      <c r="N134" s="131">
        <f>SUM(E132:L134)</f>
        <v>2906</v>
      </c>
      <c r="O134" s="157">
        <f>AVERAGE(E132:J134)</f>
        <v>181.625</v>
      </c>
    </row>
    <row r="135" spans="1:15" ht="15.75" customHeight="1" thickTop="1">
      <c r="A135" s="657">
        <v>50</v>
      </c>
      <c r="B135" s="121" t="s">
        <v>191</v>
      </c>
      <c r="C135" s="121" t="str">
        <f>VLOOKUP(B135,Single!$C$6:$N$95,2,0)</f>
        <v>HUN</v>
      </c>
      <c r="D135" s="122">
        <f>VLOOKUP(B135,Single!$C$6:$N$95,3,0)</f>
        <v>0</v>
      </c>
      <c r="E135" s="122">
        <f>VLOOKUP(B135,Single!$C$6:$N$95,4,0)</f>
        <v>199</v>
      </c>
      <c r="F135" s="122">
        <f>VLOOKUP(B135,Single!$C$6:$N$95,5,0)</f>
        <v>168</v>
      </c>
      <c r="G135" s="122">
        <f>VLOOKUP(B135,Single!$C$6:$N$95,6,0)</f>
        <v>153</v>
      </c>
      <c r="H135" s="122">
        <f>VLOOKUP(B135,Single!$C$6:$N$95,7,0)</f>
        <v>188</v>
      </c>
      <c r="I135" s="122">
        <f>VLOOKUP(B135,Single!$C$6:$N$95,8,0)</f>
        <v>150</v>
      </c>
      <c r="J135" s="122">
        <f>VLOOKUP(B135,Single!$C$6:$N$95,9,0)</f>
        <v>150</v>
      </c>
      <c r="K135" s="122">
        <f>VLOOKUP(B135,Single!$C$6:$N$95,10,0)</f>
        <v>48</v>
      </c>
      <c r="L135" s="132">
        <f>VLOOKUP(B135,Single!$C$6:$N$95,11,0)</f>
        <v>0</v>
      </c>
      <c r="M135" s="209"/>
      <c r="N135" s="83" t="e">
        <f>SUM(E135:L137)</f>
        <v>#N/A</v>
      </c>
      <c r="O135" s="158" t="e">
        <f>AVERAGE(E135:J137)</f>
        <v>#N/A</v>
      </c>
    </row>
    <row r="136" spans="1:15" ht="15.75" customHeight="1">
      <c r="A136" s="654"/>
      <c r="B136" s="141" t="s">
        <v>191</v>
      </c>
      <c r="C136" s="141"/>
      <c r="D136" s="203">
        <f>VLOOKUP(B136,Doubles!$C$6:$N$93,3,0)</f>
        <v>0</v>
      </c>
      <c r="E136" s="57">
        <f>VLOOKUP(B136,Doubles!$C$6:$N$93,4,0)</f>
        <v>165</v>
      </c>
      <c r="F136" s="57">
        <f>VLOOKUP(B136,Doubles!$C$6:$N$93,5,0)</f>
        <v>177</v>
      </c>
      <c r="G136" s="57">
        <f>VLOOKUP(B136,Doubles!$C$6:$N$93,6,0)</f>
        <v>143</v>
      </c>
      <c r="H136" s="57">
        <f>VLOOKUP(B136,Doubles!$C$6:$N$93,7,0)</f>
        <v>122</v>
      </c>
      <c r="I136" s="57">
        <f>VLOOKUP(B136,Doubles!$C$6:$N$93,8,0)</f>
        <v>140</v>
      </c>
      <c r="J136" s="57">
        <f>VLOOKUP(B136,Doubles!$C$6:$N$93,9,0)</f>
        <v>127</v>
      </c>
      <c r="K136" s="57">
        <f>VLOOKUP(B136,Doubles!$C$6:$N$93,10,0)</f>
        <v>48</v>
      </c>
      <c r="L136" s="57">
        <f>VLOOKUP(B136,Doubles!$C$6:$N$93,11,0)</f>
        <v>0</v>
      </c>
      <c r="M136" s="57"/>
      <c r="N136" s="83" t="e">
        <f>SUM(E135:L137)</f>
        <v>#N/A</v>
      </c>
      <c r="O136" s="156" t="e">
        <f>AVERAGE(E135:J137)</f>
        <v>#N/A</v>
      </c>
    </row>
    <row r="137" spans="1:15" ht="15.75" customHeight="1" thickBot="1">
      <c r="A137" s="655"/>
      <c r="B137" s="137" t="s">
        <v>191</v>
      </c>
      <c r="C137" s="137"/>
      <c r="D137" s="204" t="e">
        <f>VLOOKUP(B137,Teams!C21:L104,3,0)</f>
        <v>#N/A</v>
      </c>
      <c r="E137" s="117" t="e">
        <f>VLOOKUP(B137,Teams!$C$6:$L$89,4,0)</f>
        <v>#N/A</v>
      </c>
      <c r="F137" s="117" t="e">
        <f>VLOOKUP(B137,Teams!$C$6:$L$89,5,0)</f>
        <v>#N/A</v>
      </c>
      <c r="G137" s="117" t="e">
        <f>VLOOKUP(B137,Teams!$C$6:$L$89,6,0)</f>
        <v>#N/A</v>
      </c>
      <c r="H137" s="117" t="e">
        <f>VLOOKUP(B137,Teams!$C$6:$L$89,7,0)</f>
        <v>#N/A</v>
      </c>
      <c r="I137" s="117"/>
      <c r="J137" s="117"/>
      <c r="K137" s="117" t="e">
        <f>VLOOKUP(B137,Teams!$C$6:$L$89,8,0)</f>
        <v>#N/A</v>
      </c>
      <c r="L137" s="117" t="e">
        <f>VLOOKUP(B137,Teams!$C$6:$L$89,9,0)</f>
        <v>#N/A</v>
      </c>
      <c r="M137" s="117"/>
      <c r="N137" s="131" t="e">
        <f>SUM(E135:L137)</f>
        <v>#N/A</v>
      </c>
      <c r="O137" s="157" t="e">
        <f>AVERAGE(E135:J137)</f>
        <v>#N/A</v>
      </c>
    </row>
    <row r="138" spans="1:15" ht="15.75" thickTop="1">
      <c r="A138" s="657">
        <v>51</v>
      </c>
      <c r="B138" s="46" t="s">
        <v>193</v>
      </c>
      <c r="C138" s="144" t="e">
        <f>VLOOKUP(B138,Single!$C$6:$N$95,2,0)</f>
        <v>#N/A</v>
      </c>
      <c r="D138" s="132" t="e">
        <f>VLOOKUP(B138,Single!$C$6:$N$95,3,0)</f>
        <v>#N/A</v>
      </c>
      <c r="E138" s="132" t="e">
        <f>VLOOKUP(B138,Single!$C$6:$N$95,4,0)</f>
        <v>#N/A</v>
      </c>
      <c r="F138" s="132" t="e">
        <f>VLOOKUP(B138,Single!$C$6:$N$95,5,0)</f>
        <v>#N/A</v>
      </c>
      <c r="G138" s="132" t="e">
        <f>VLOOKUP(B138,Single!$C$6:$N$95,6,0)</f>
        <v>#N/A</v>
      </c>
      <c r="H138" s="132" t="e">
        <f>VLOOKUP(B138,Single!$C$6:$N$95,7,0)</f>
        <v>#N/A</v>
      </c>
      <c r="I138" s="132" t="e">
        <f>VLOOKUP(B138,Single!$C$6:$N$95,8,0)</f>
        <v>#N/A</v>
      </c>
      <c r="J138" s="132" t="e">
        <f>VLOOKUP(B138,Single!$C$6:$N$95,9,0)</f>
        <v>#N/A</v>
      </c>
      <c r="K138" s="132" t="e">
        <f>VLOOKUP(B138,Single!$C$6:$N$95,10,0)</f>
        <v>#N/A</v>
      </c>
      <c r="L138" s="132" t="e">
        <f>VLOOKUP(B138,Single!$C$6:$N$95,11,0)</f>
        <v>#N/A</v>
      </c>
      <c r="M138" s="209"/>
      <c r="N138" s="83" t="e">
        <f>SUM(E138:L140)</f>
        <v>#N/A</v>
      </c>
      <c r="O138" s="158" t="e">
        <f>AVERAGE(E138:J140)</f>
        <v>#N/A</v>
      </c>
    </row>
    <row r="139" spans="1:15" ht="15">
      <c r="A139" s="654"/>
      <c r="B139" s="153" t="s">
        <v>193</v>
      </c>
      <c r="C139" s="135"/>
      <c r="D139" s="205" t="e">
        <f>VLOOKUP(B139,Doubles!$C$6:$N$93,3,0)</f>
        <v>#N/A</v>
      </c>
      <c r="E139" s="57" t="e">
        <f>VLOOKUP(B139,Doubles!$C$6:$N$93,4,0)</f>
        <v>#N/A</v>
      </c>
      <c r="F139" s="57" t="e">
        <f>VLOOKUP(B139,Doubles!$C$6:$N$93,5,0)</f>
        <v>#N/A</v>
      </c>
      <c r="G139" s="57" t="e">
        <f>VLOOKUP(B139,Doubles!$C$6:$N$93,6,0)</f>
        <v>#N/A</v>
      </c>
      <c r="H139" s="57" t="e">
        <f>VLOOKUP(B139,Doubles!$C$6:$N$93,7,0)</f>
        <v>#N/A</v>
      </c>
      <c r="I139" s="57"/>
      <c r="J139" s="57"/>
      <c r="K139" s="57" t="e">
        <f>VLOOKUP(B139,Doubles!$C$6:$N$93,10,0)</f>
        <v>#N/A</v>
      </c>
      <c r="L139" s="57" t="e">
        <f>VLOOKUP(B139,Doubles!$C$6:$N$93,11,0)</f>
        <v>#N/A</v>
      </c>
      <c r="M139" s="57"/>
      <c r="N139" s="83" t="e">
        <f>SUM(E138:L140)</f>
        <v>#N/A</v>
      </c>
      <c r="O139" s="156" t="e">
        <f>AVERAGE(E138:J140)</f>
        <v>#N/A</v>
      </c>
    </row>
    <row r="140" spans="1:15" ht="15.75" thickBot="1">
      <c r="A140" s="655"/>
      <c r="B140" s="137" t="s">
        <v>193</v>
      </c>
      <c r="C140" s="137"/>
      <c r="D140" s="204" t="e">
        <f>VLOOKUP(B140,Teams!C45:L128,3,0)</f>
        <v>#N/A</v>
      </c>
      <c r="E140" s="117" t="e">
        <f>VLOOKUP(B140,Teams!$C$6:$L$89,4,0)</f>
        <v>#N/A</v>
      </c>
      <c r="F140" s="117" t="e">
        <f>VLOOKUP(B140,Teams!$C$6:$L$89,5,0)</f>
        <v>#N/A</v>
      </c>
      <c r="G140" s="117" t="e">
        <f>VLOOKUP(B140,Teams!$C$6:$L$89,6,0)</f>
        <v>#N/A</v>
      </c>
      <c r="H140" s="117" t="e">
        <f>VLOOKUP(B140,Teams!$C$6:$L$89,7,0)</f>
        <v>#N/A</v>
      </c>
      <c r="I140" s="138"/>
      <c r="J140" s="138"/>
      <c r="K140" s="117" t="e">
        <f>VLOOKUP(B140,Teams!$C$6:$L$89,8,0)</f>
        <v>#N/A</v>
      </c>
      <c r="L140" s="117" t="e">
        <f>VLOOKUP(B140,Teams!$C$6:$L$89,9,0)</f>
        <v>#N/A</v>
      </c>
      <c r="M140" s="117"/>
      <c r="N140" s="131" t="e">
        <f>SUM(E138:L140)</f>
        <v>#N/A</v>
      </c>
      <c r="O140" s="157" t="e">
        <f>AVERAGE(E138:J140)</f>
        <v>#N/A</v>
      </c>
    </row>
    <row r="141" spans="1:15" ht="15.75" thickTop="1">
      <c r="A141" s="657">
        <v>52</v>
      </c>
      <c r="B141" s="139"/>
      <c r="C141" s="121" t="e">
        <f>VLOOKUP(B141,Single!$C$6:$N$95,2,0)</f>
        <v>#N/A</v>
      </c>
      <c r="D141" s="122" t="e">
        <f>VLOOKUP(B141,Single!$C$6:$N$95,3,0)</f>
        <v>#N/A</v>
      </c>
      <c r="E141" s="122" t="e">
        <f>VLOOKUP(B141,Single!$C$6:$N$95,4,0)</f>
        <v>#N/A</v>
      </c>
      <c r="F141" s="122" t="e">
        <f>VLOOKUP(B141,Single!$C$6:$N$95,5,0)</f>
        <v>#N/A</v>
      </c>
      <c r="G141" s="122" t="e">
        <f>VLOOKUP(B141,Single!$C$6:$N$95,6,0)</f>
        <v>#N/A</v>
      </c>
      <c r="H141" s="122" t="e">
        <f>VLOOKUP(B141,Single!$C$6:$N$95,7,0)</f>
        <v>#N/A</v>
      </c>
      <c r="I141" s="122" t="e">
        <f>VLOOKUP(B141,Single!$C$6:$N$95,8,0)</f>
        <v>#N/A</v>
      </c>
      <c r="J141" s="122" t="e">
        <f>VLOOKUP(B141,Single!$C$6:$N$95,9,0)</f>
        <v>#N/A</v>
      </c>
      <c r="K141" s="122" t="e">
        <f>VLOOKUP(B141,Single!$C$6:$N$95,10,0)</f>
        <v>#N/A</v>
      </c>
      <c r="L141" s="122" t="e">
        <f>VLOOKUP(B141,Single!$C$6:$N$95,11,0)</f>
        <v>#N/A</v>
      </c>
      <c r="M141" s="56"/>
      <c r="N141" s="81" t="e">
        <f>SUM(E141:L143)</f>
        <v>#N/A</v>
      </c>
      <c r="O141" s="158" t="e">
        <f>AVERAGE(E141:J143)</f>
        <v>#N/A</v>
      </c>
    </row>
    <row r="142" spans="1:15" ht="15">
      <c r="A142" s="654"/>
      <c r="B142" s="129"/>
      <c r="C142" s="141"/>
      <c r="D142" s="203" t="e">
        <f>VLOOKUP(B142,Doubles!$C$6:$N$93,3,0)</f>
        <v>#N/A</v>
      </c>
      <c r="E142" s="57" t="e">
        <f>VLOOKUP(B142,Doubles!$C$6:$N$93,4,0)</f>
        <v>#N/A</v>
      </c>
      <c r="F142" s="57" t="e">
        <f>VLOOKUP(B142,Doubles!$C$6:$N$93,5,0)</f>
        <v>#N/A</v>
      </c>
      <c r="G142" s="57" t="e">
        <f>VLOOKUP(B142,Doubles!$C$6:$N$93,6,0)</f>
        <v>#N/A</v>
      </c>
      <c r="H142" s="57" t="e">
        <f>VLOOKUP(B142,Doubles!$C$6:$N$93,7,0)</f>
        <v>#N/A</v>
      </c>
      <c r="I142" s="57" t="e">
        <f>VLOOKUP(B142,Doubles!$C$6:$N$93,8,0)</f>
        <v>#N/A</v>
      </c>
      <c r="J142" s="57" t="e">
        <f>VLOOKUP(B142,Doubles!$C$6:$N$93,9,0)</f>
        <v>#N/A</v>
      </c>
      <c r="K142" s="57" t="e">
        <f>VLOOKUP(B142,Doubles!$C$6:$N$93,10,0)</f>
        <v>#N/A</v>
      </c>
      <c r="L142" s="57" t="e">
        <f>VLOOKUP(B142,Doubles!$C$6:$N$93,11,0)</f>
        <v>#N/A</v>
      </c>
      <c r="M142" s="72"/>
      <c r="N142" s="182" t="e">
        <f>SUM(E141:L143)</f>
        <v>#N/A</v>
      </c>
      <c r="O142" s="156" t="e">
        <f>AVERAGE(E141:J143)</f>
        <v>#N/A</v>
      </c>
    </row>
    <row r="143" spans="1:15" ht="15.75" thickBot="1">
      <c r="A143" s="655"/>
      <c r="B143" s="137"/>
      <c r="C143" s="137"/>
      <c r="D143" s="204" t="e">
        <f>VLOOKUP(B143,Teams!C159:L242,3,0)</f>
        <v>#N/A</v>
      </c>
      <c r="E143" s="117" t="e">
        <f>VLOOKUP(B143,Teams!$C$6:$L$89,4,0)</f>
        <v>#N/A</v>
      </c>
      <c r="F143" s="117" t="e">
        <f>VLOOKUP(B143,Teams!$C$6:$L$89,5,0)</f>
        <v>#N/A</v>
      </c>
      <c r="G143" s="117" t="e">
        <f>VLOOKUP(B143,Teams!$C$6:$L$89,6,0)</f>
        <v>#N/A</v>
      </c>
      <c r="H143" s="117" t="e">
        <f>VLOOKUP(B143,Teams!$C$6:$L$89,7,0)</f>
        <v>#N/A</v>
      </c>
      <c r="I143" s="117"/>
      <c r="J143" s="117"/>
      <c r="K143" s="117" t="e">
        <f>VLOOKUP(B143,Teams!$C$6:$L$89,8,0)</f>
        <v>#N/A</v>
      </c>
      <c r="L143" s="117" t="e">
        <f>VLOOKUP(B143,Teams!$C$6:$L$89,9,0)</f>
        <v>#N/A</v>
      </c>
      <c r="M143" s="290"/>
      <c r="N143" s="181" t="e">
        <f>SUM(E141:L143)</f>
        <v>#N/A</v>
      </c>
      <c r="O143" s="157" t="e">
        <f>AVERAGE(E141:J143)</f>
        <v>#N/A</v>
      </c>
    </row>
    <row r="144" spans="1:15" ht="15.75" thickTop="1">
      <c r="A144" s="657">
        <v>53</v>
      </c>
      <c r="B144" s="139"/>
      <c r="C144" s="121" t="e">
        <f>VLOOKUP(B144,Single!$C$6:$N$95,2,0)</f>
        <v>#N/A</v>
      </c>
      <c r="D144" s="122" t="e">
        <f>VLOOKUP(B144,Single!$C$6:$N$95,3,0)</f>
        <v>#N/A</v>
      </c>
      <c r="E144" s="122" t="e">
        <f>VLOOKUP(B144,Single!$C$6:$N$95,4,0)</f>
        <v>#N/A</v>
      </c>
      <c r="F144" s="122" t="e">
        <f>VLOOKUP(B144,Single!$C$6:$N$95,5,0)</f>
        <v>#N/A</v>
      </c>
      <c r="G144" s="122" t="e">
        <f>VLOOKUP(B144,Single!$C$6:$N$95,6,0)</f>
        <v>#N/A</v>
      </c>
      <c r="H144" s="122" t="e">
        <f>VLOOKUP(B144,Single!$C$6:$N$95,7,0)</f>
        <v>#N/A</v>
      </c>
      <c r="I144" s="122" t="e">
        <f>VLOOKUP(B144,Single!$C$6:$N$95,8,0)</f>
        <v>#N/A</v>
      </c>
      <c r="J144" s="122" t="e">
        <f>VLOOKUP(B144,Single!$C$6:$N$95,9,0)</f>
        <v>#N/A</v>
      </c>
      <c r="K144" s="122" t="e">
        <f>VLOOKUP(B144,Single!$C$6:$N$95,10,0)</f>
        <v>#N/A</v>
      </c>
      <c r="L144" s="122" t="e">
        <f>VLOOKUP(B144,Single!$C$6:$N$95,11,0)</f>
        <v>#N/A</v>
      </c>
      <c r="M144" s="56"/>
      <c r="N144" s="81" t="e">
        <f>SUM(E144:L146)</f>
        <v>#N/A</v>
      </c>
      <c r="O144" s="158" t="e">
        <f>AVERAGE(E144:J146)</f>
        <v>#N/A</v>
      </c>
    </row>
    <row r="145" spans="1:15" ht="15">
      <c r="A145" s="654"/>
      <c r="B145" s="129"/>
      <c r="C145" s="141"/>
      <c r="D145" s="203" t="e">
        <f>VLOOKUP(B145,Doubles!$C$6:$N$93,3,0)</f>
        <v>#N/A</v>
      </c>
      <c r="E145" s="57" t="e">
        <f>VLOOKUP(B145,Doubles!$C$6:$N$93,4,0)</f>
        <v>#N/A</v>
      </c>
      <c r="F145" s="57" t="e">
        <f>VLOOKUP(B145,Doubles!$C$6:$N$93,5,0)</f>
        <v>#N/A</v>
      </c>
      <c r="G145" s="57" t="e">
        <f>VLOOKUP(B145,Doubles!$C$6:$N$93,6,0)</f>
        <v>#N/A</v>
      </c>
      <c r="H145" s="57" t="e">
        <f>VLOOKUP(B145,Doubles!$C$6:$N$93,7,0)</f>
        <v>#N/A</v>
      </c>
      <c r="I145" s="57" t="e">
        <f>VLOOKUP(B145,Doubles!$C$6:$N$93,8,0)</f>
        <v>#N/A</v>
      </c>
      <c r="J145" s="57" t="e">
        <f>VLOOKUP(B145,Doubles!$C$6:$N$93,9,0)</f>
        <v>#N/A</v>
      </c>
      <c r="K145" s="57" t="e">
        <f>VLOOKUP(B145,Doubles!$C$6:$N$93,10,0)</f>
        <v>#N/A</v>
      </c>
      <c r="L145" s="57" t="e">
        <f>VLOOKUP(B145,Doubles!$C$6:$N$93,11,0)</f>
        <v>#N/A</v>
      </c>
      <c r="M145" s="72"/>
      <c r="N145" s="182" t="e">
        <f>SUM(E144:L146)</f>
        <v>#N/A</v>
      </c>
      <c r="O145" s="156" t="e">
        <f>AVERAGE(E144:J146)</f>
        <v>#N/A</v>
      </c>
    </row>
    <row r="146" spans="1:15" ht="15.75" thickBot="1">
      <c r="A146" s="655"/>
      <c r="B146" s="137"/>
      <c r="C146" s="137"/>
      <c r="D146" s="204" t="e">
        <f>VLOOKUP(B146,Teams!C162:L245,3,0)</f>
        <v>#N/A</v>
      </c>
      <c r="E146" s="117" t="e">
        <f>VLOOKUP(B146,Teams!$C$6:$L$89,4,0)</f>
        <v>#N/A</v>
      </c>
      <c r="F146" s="117" t="e">
        <f>VLOOKUP(B146,Teams!$C$6:$L$89,5,0)</f>
        <v>#N/A</v>
      </c>
      <c r="G146" s="117" t="e">
        <f>VLOOKUP(B146,Teams!$C$6:$L$89,6,0)</f>
        <v>#N/A</v>
      </c>
      <c r="H146" s="117" t="e">
        <f>VLOOKUP(B146,Teams!$C$6:$L$89,7,0)</f>
        <v>#N/A</v>
      </c>
      <c r="I146" s="117"/>
      <c r="J146" s="117"/>
      <c r="K146" s="117" t="e">
        <f>VLOOKUP(B146,Teams!$C$6:$L$89,8,0)</f>
        <v>#N/A</v>
      </c>
      <c r="L146" s="117" t="e">
        <f>VLOOKUP(B146,Teams!$C$6:$L$89,9,0)</f>
        <v>#N/A</v>
      </c>
      <c r="M146" s="290"/>
      <c r="N146" s="181" t="e">
        <f>SUM(E144:L146)</f>
        <v>#N/A</v>
      </c>
      <c r="O146" s="157" t="e">
        <f>AVERAGE(E144:J146)</f>
        <v>#N/A</v>
      </c>
    </row>
    <row r="147" spans="1:15" ht="15.75" thickTop="1">
      <c r="A147" s="657">
        <v>54</v>
      </c>
      <c r="B147" s="139"/>
      <c r="C147" s="121" t="e">
        <f>VLOOKUP(B147,Single!$C$6:$N$95,2,0)</f>
        <v>#N/A</v>
      </c>
      <c r="D147" s="122" t="e">
        <f>VLOOKUP(B147,Single!$C$6:$N$95,3,0)</f>
        <v>#N/A</v>
      </c>
      <c r="E147" s="122" t="e">
        <f>VLOOKUP(B147,Single!$C$6:$N$95,4,0)</f>
        <v>#N/A</v>
      </c>
      <c r="F147" s="122" t="e">
        <f>VLOOKUP(B147,Single!$C$6:$N$95,5,0)</f>
        <v>#N/A</v>
      </c>
      <c r="G147" s="122" t="e">
        <f>VLOOKUP(B147,Single!$C$6:$N$95,6,0)</f>
        <v>#N/A</v>
      </c>
      <c r="H147" s="122" t="e">
        <f>VLOOKUP(B147,Single!$C$6:$N$95,7,0)</f>
        <v>#N/A</v>
      </c>
      <c r="I147" s="122" t="e">
        <f>VLOOKUP(B147,Single!$C$6:$N$95,8,0)</f>
        <v>#N/A</v>
      </c>
      <c r="J147" s="122" t="e">
        <f>VLOOKUP(B147,Single!$C$6:$N$95,9,0)</f>
        <v>#N/A</v>
      </c>
      <c r="K147" s="122" t="e">
        <f>VLOOKUP(B147,Single!$C$6:$N$95,10,0)</f>
        <v>#N/A</v>
      </c>
      <c r="L147" s="122" t="e">
        <f>VLOOKUP(B147,Single!$C$6:$N$95,11,0)</f>
        <v>#N/A</v>
      </c>
      <c r="M147" s="56"/>
      <c r="N147" s="81" t="e">
        <f>SUM(E147:L149)</f>
        <v>#N/A</v>
      </c>
      <c r="O147" s="158" t="e">
        <f>AVERAGE(E147:J149)</f>
        <v>#N/A</v>
      </c>
    </row>
    <row r="148" spans="1:15" ht="15">
      <c r="A148" s="654"/>
      <c r="B148" s="129"/>
      <c r="C148" s="141"/>
      <c r="D148" s="203" t="e">
        <f>VLOOKUP(B148,Doubles!$C$6:$N$93,3,0)</f>
        <v>#N/A</v>
      </c>
      <c r="E148" s="57" t="e">
        <f>VLOOKUP(B148,Doubles!$C$6:$N$93,4,0)</f>
        <v>#N/A</v>
      </c>
      <c r="F148" s="57" t="e">
        <f>VLOOKUP(B148,Doubles!$C$6:$N$93,5,0)</f>
        <v>#N/A</v>
      </c>
      <c r="G148" s="57" t="e">
        <f>VLOOKUP(B148,Doubles!$C$6:$N$93,6,0)</f>
        <v>#N/A</v>
      </c>
      <c r="H148" s="57" t="e">
        <f>VLOOKUP(B148,Doubles!$C$6:$N$93,7,0)</f>
        <v>#N/A</v>
      </c>
      <c r="I148" s="57" t="e">
        <f>VLOOKUP(B148,Doubles!$C$6:$N$93,8,0)</f>
        <v>#N/A</v>
      </c>
      <c r="J148" s="57" t="e">
        <f>VLOOKUP(B148,Doubles!$C$6:$N$93,9,0)</f>
        <v>#N/A</v>
      </c>
      <c r="K148" s="57" t="e">
        <f>VLOOKUP(B148,Doubles!$C$6:$N$93,10,0)</f>
        <v>#N/A</v>
      </c>
      <c r="L148" s="57" t="e">
        <f>VLOOKUP(B148,Doubles!$C$6:$N$93,11,0)</f>
        <v>#N/A</v>
      </c>
      <c r="M148" s="72"/>
      <c r="N148" s="182" t="e">
        <f>SUM(E147:L149)</f>
        <v>#N/A</v>
      </c>
      <c r="O148" s="156" t="e">
        <f>AVERAGE(E147:J149)</f>
        <v>#N/A</v>
      </c>
    </row>
    <row r="149" spans="1:15" ht="15.75" thickBot="1">
      <c r="A149" s="655"/>
      <c r="B149" s="137"/>
      <c r="C149" s="137"/>
      <c r="D149" s="204" t="e">
        <f>VLOOKUP(B149,Teams!C165:L248,3,0)</f>
        <v>#N/A</v>
      </c>
      <c r="E149" s="117" t="e">
        <f>VLOOKUP(B149,Teams!$C$6:$L$89,4,0)</f>
        <v>#N/A</v>
      </c>
      <c r="F149" s="117" t="e">
        <f>VLOOKUP(B149,Teams!$C$6:$L$89,5,0)</f>
        <v>#N/A</v>
      </c>
      <c r="G149" s="117" t="e">
        <f>VLOOKUP(B149,Teams!$C$6:$L$89,6,0)</f>
        <v>#N/A</v>
      </c>
      <c r="H149" s="117" t="e">
        <f>VLOOKUP(B149,Teams!$C$6:$L$89,7,0)</f>
        <v>#N/A</v>
      </c>
      <c r="I149" s="117"/>
      <c r="J149" s="117"/>
      <c r="K149" s="117" t="e">
        <f>VLOOKUP(B149,Teams!$C$6:$L$89,8,0)</f>
        <v>#N/A</v>
      </c>
      <c r="L149" s="117" t="e">
        <f>VLOOKUP(B149,Teams!$C$6:$L$89,9,0)</f>
        <v>#N/A</v>
      </c>
      <c r="M149" s="290"/>
      <c r="N149" s="181" t="e">
        <f>SUM(E147:L149)</f>
        <v>#N/A</v>
      </c>
      <c r="O149" s="157" t="e">
        <f>AVERAGE(E147:J149)</f>
        <v>#N/A</v>
      </c>
    </row>
    <row r="150" spans="1:15" ht="15.75" thickTop="1">
      <c r="A150" s="657">
        <v>55</v>
      </c>
      <c r="B150" s="152" t="s">
        <v>151</v>
      </c>
      <c r="C150" s="121" t="e">
        <f>VLOOKUP(B150,Single!$C$6:$N$95,2,0)</f>
        <v>#N/A</v>
      </c>
      <c r="D150" s="122" t="e">
        <f>VLOOKUP(B150,Single!$C$6:$N$95,3,0)</f>
        <v>#N/A</v>
      </c>
      <c r="E150" s="122" t="e">
        <f>VLOOKUP(B150,Single!$C$6:$N$95,4,0)</f>
        <v>#N/A</v>
      </c>
      <c r="F150" s="122" t="e">
        <f>VLOOKUP(B150,Single!$C$6:$N$95,5,0)</f>
        <v>#N/A</v>
      </c>
      <c r="G150" s="122" t="e">
        <f>VLOOKUP(B150,Single!$C$6:$N$95,6,0)</f>
        <v>#N/A</v>
      </c>
      <c r="H150" s="122" t="e">
        <f>VLOOKUP(B150,Single!$C$6:$N$95,7,0)</f>
        <v>#N/A</v>
      </c>
      <c r="I150" s="122" t="e">
        <f>VLOOKUP(B150,Single!$C$6:$N$95,8,0)</f>
        <v>#N/A</v>
      </c>
      <c r="J150" s="122" t="e">
        <f>VLOOKUP(B150,Single!$C$6:$N$95,9,0)</f>
        <v>#N/A</v>
      </c>
      <c r="K150" s="122" t="e">
        <f>VLOOKUP(B150,Single!$C$6:$N$95,10,0)</f>
        <v>#N/A</v>
      </c>
      <c r="L150" s="122" t="e">
        <f>VLOOKUP(B150,Single!$C$6:$N$95,11,0)</f>
        <v>#N/A</v>
      </c>
      <c r="M150" s="56"/>
      <c r="N150" s="81" t="e">
        <f>SUM(E150:L152)</f>
        <v>#N/A</v>
      </c>
      <c r="O150" s="158" t="e">
        <f>AVERAGE(E150:J152)</f>
        <v>#N/A</v>
      </c>
    </row>
    <row r="151" spans="1:15" ht="15">
      <c r="A151" s="654"/>
      <c r="B151" s="152" t="s">
        <v>151</v>
      </c>
      <c r="C151" s="141"/>
      <c r="D151" s="203" t="e">
        <f>VLOOKUP(B151,Doubles!$C$6:$N$93,3,0)</f>
        <v>#N/A</v>
      </c>
      <c r="E151" s="57" t="e">
        <f>VLOOKUP(B151,Doubles!$C$6:$N$93,4,0)</f>
        <v>#N/A</v>
      </c>
      <c r="F151" s="57" t="e">
        <f>VLOOKUP(B151,Doubles!$C$6:$N$93,5,0)</f>
        <v>#N/A</v>
      </c>
      <c r="G151" s="57" t="e">
        <f>VLOOKUP(B151,Doubles!$C$6:$N$93,6,0)</f>
        <v>#N/A</v>
      </c>
      <c r="H151" s="57" t="e">
        <f>VLOOKUP(B151,Doubles!$C$6:$N$93,7,0)</f>
        <v>#N/A</v>
      </c>
      <c r="I151" s="57" t="e">
        <f>VLOOKUP(B151,Doubles!$C$6:$N$93,8,0)</f>
        <v>#N/A</v>
      </c>
      <c r="J151" s="57" t="e">
        <f>VLOOKUP(B151,Doubles!$C$6:$N$93,9,0)</f>
        <v>#N/A</v>
      </c>
      <c r="K151" s="57" t="e">
        <f>VLOOKUP(B151,Doubles!$C$6:$N$93,10,0)</f>
        <v>#N/A</v>
      </c>
      <c r="L151" s="57" t="e">
        <f>VLOOKUP(B151,Doubles!$C$6:$N$93,11,0)</f>
        <v>#N/A</v>
      </c>
      <c r="M151" s="72"/>
      <c r="N151" s="182" t="e">
        <f>SUM(E150:L152)</f>
        <v>#N/A</v>
      </c>
      <c r="O151" s="156" t="e">
        <f>AVERAGE(E150:J152)</f>
        <v>#N/A</v>
      </c>
    </row>
    <row r="152" spans="1:15" ht="15.75" thickBot="1">
      <c r="A152" s="655"/>
      <c r="B152" s="152" t="s">
        <v>151</v>
      </c>
      <c r="C152" s="137"/>
      <c r="D152" s="204" t="e">
        <f>VLOOKUP(B152,Teams!C168:L251,3,0)</f>
        <v>#N/A</v>
      </c>
      <c r="E152" s="117" t="e">
        <f>VLOOKUP(B152,Teams!$C$6:$L$89,4,0)</f>
        <v>#N/A</v>
      </c>
      <c r="F152" s="117" t="e">
        <f>VLOOKUP(B152,Teams!$C$6:$L$89,5,0)</f>
        <v>#N/A</v>
      </c>
      <c r="G152" s="117" t="e">
        <f>VLOOKUP(B152,Teams!$C$6:$L$89,6,0)</f>
        <v>#N/A</v>
      </c>
      <c r="H152" s="117" t="e">
        <f>VLOOKUP(B152,Teams!$C$6:$L$89,7,0)</f>
        <v>#N/A</v>
      </c>
      <c r="I152" s="117"/>
      <c r="J152" s="117"/>
      <c r="K152" s="117" t="e">
        <f>VLOOKUP(B152,Teams!$C$6:$L$89,8,0)</f>
        <v>#N/A</v>
      </c>
      <c r="L152" s="117" t="e">
        <f>VLOOKUP(B152,Teams!$C$6:$L$89,9,0)</f>
        <v>#N/A</v>
      </c>
      <c r="M152" s="290"/>
      <c r="N152" s="181" t="e">
        <f>SUM(E150:L152)</f>
        <v>#N/A</v>
      </c>
      <c r="O152" s="157" t="e">
        <f>AVERAGE(E150:J152)</f>
        <v>#N/A</v>
      </c>
    </row>
    <row r="153" spans="1:15" ht="15.75" thickTop="1">
      <c r="A153" s="657">
        <v>56</v>
      </c>
      <c r="B153" s="139"/>
      <c r="C153" s="121" t="e">
        <f>VLOOKUP(B153,Single!$C$6:$N$95,2,0)</f>
        <v>#N/A</v>
      </c>
      <c r="D153" s="122" t="e">
        <f>VLOOKUP(B153,Single!$C$6:$N$95,3,0)</f>
        <v>#N/A</v>
      </c>
      <c r="E153" s="122" t="e">
        <f>VLOOKUP(B153,Single!$C$6:$N$95,4,0)</f>
        <v>#N/A</v>
      </c>
      <c r="F153" s="122" t="e">
        <f>VLOOKUP(B153,Single!$C$6:$N$95,5,0)</f>
        <v>#N/A</v>
      </c>
      <c r="G153" s="122" t="e">
        <f>VLOOKUP(B153,Single!$C$6:$N$95,6,0)</f>
        <v>#N/A</v>
      </c>
      <c r="H153" s="122" t="e">
        <f>VLOOKUP(B153,Single!$C$6:$N$95,7,0)</f>
        <v>#N/A</v>
      </c>
      <c r="I153" s="122" t="e">
        <f>VLOOKUP(B153,Single!$C$6:$N$95,8,0)</f>
        <v>#N/A</v>
      </c>
      <c r="J153" s="122" t="e">
        <f>VLOOKUP(B153,Single!$C$6:$N$95,9,0)</f>
        <v>#N/A</v>
      </c>
      <c r="K153" s="122" t="e">
        <f>VLOOKUP(B153,Single!$C$6:$N$95,10,0)</f>
        <v>#N/A</v>
      </c>
      <c r="L153" s="122" t="e">
        <f>VLOOKUP(B153,Single!$C$6:$N$95,11,0)</f>
        <v>#N/A</v>
      </c>
      <c r="M153" s="56"/>
      <c r="N153" s="81" t="e">
        <f>SUM(E153:L155)</f>
        <v>#N/A</v>
      </c>
      <c r="O153" s="158" t="e">
        <f>AVERAGE(E153:J155)</f>
        <v>#N/A</v>
      </c>
    </row>
    <row r="154" spans="1:15" ht="15">
      <c r="A154" s="654"/>
      <c r="B154" s="129"/>
      <c r="C154" s="141"/>
      <c r="D154" s="203" t="e">
        <f>VLOOKUP(B154,Doubles!$C$6:$N$93,3,0)</f>
        <v>#N/A</v>
      </c>
      <c r="E154" s="57" t="e">
        <f>VLOOKUP(B154,Doubles!$C$6:$N$93,4,0)</f>
        <v>#N/A</v>
      </c>
      <c r="F154" s="57" t="e">
        <f>VLOOKUP(B154,Doubles!$C$6:$N$93,5,0)</f>
        <v>#N/A</v>
      </c>
      <c r="G154" s="57" t="e">
        <f>VLOOKUP(B154,Doubles!$C$6:$N$93,6,0)</f>
        <v>#N/A</v>
      </c>
      <c r="H154" s="57" t="e">
        <f>VLOOKUP(B154,Doubles!$C$6:$N$93,7,0)</f>
        <v>#N/A</v>
      </c>
      <c r="I154" s="57" t="e">
        <f>VLOOKUP(B154,Doubles!$C$6:$N$93,8,0)</f>
        <v>#N/A</v>
      </c>
      <c r="J154" s="57" t="e">
        <f>VLOOKUP(B154,Doubles!$C$6:$N$93,9,0)</f>
        <v>#N/A</v>
      </c>
      <c r="K154" s="57" t="e">
        <f>VLOOKUP(B154,Doubles!$C$6:$N$93,10,0)</f>
        <v>#N/A</v>
      </c>
      <c r="L154" s="57" t="e">
        <f>VLOOKUP(B154,Doubles!$C$6:$N$93,11,0)</f>
        <v>#N/A</v>
      </c>
      <c r="M154" s="72"/>
      <c r="N154" s="182" t="e">
        <f>SUM(E153:L155)</f>
        <v>#N/A</v>
      </c>
      <c r="O154" s="156" t="e">
        <f>AVERAGE(E153:J155)</f>
        <v>#N/A</v>
      </c>
    </row>
    <row r="155" spans="1:15" ht="15.75" thickBot="1">
      <c r="A155" s="655"/>
      <c r="B155" s="137"/>
      <c r="C155" s="137"/>
      <c r="D155" s="204" t="e">
        <f>VLOOKUP(B155,Teams!C171:L254,3,0)</f>
        <v>#N/A</v>
      </c>
      <c r="E155" s="117" t="e">
        <f>VLOOKUP(B155,Teams!$C$6:$L$89,4,0)</f>
        <v>#N/A</v>
      </c>
      <c r="F155" s="117" t="e">
        <f>VLOOKUP(B155,Teams!$C$6:$L$89,5,0)</f>
        <v>#N/A</v>
      </c>
      <c r="G155" s="117" t="e">
        <f>VLOOKUP(B155,Teams!$C$6:$L$89,6,0)</f>
        <v>#N/A</v>
      </c>
      <c r="H155" s="117" t="e">
        <f>VLOOKUP(B155,Teams!$C$6:$L$89,7,0)</f>
        <v>#N/A</v>
      </c>
      <c r="I155" s="117"/>
      <c r="J155" s="117"/>
      <c r="K155" s="117" t="e">
        <f>VLOOKUP(B155,Teams!$C$6:$L$89,8,0)</f>
        <v>#N/A</v>
      </c>
      <c r="L155" s="117" t="e">
        <f>VLOOKUP(B155,Teams!$C$6:$L$89,9,0)</f>
        <v>#N/A</v>
      </c>
      <c r="M155" s="290"/>
      <c r="N155" s="181" t="e">
        <f>SUM(E153:L155)</f>
        <v>#N/A</v>
      </c>
      <c r="O155" s="157" t="e">
        <f>AVERAGE(E153:J155)</f>
        <v>#N/A</v>
      </c>
    </row>
    <row r="156" spans="1:15" ht="15.75" thickTop="1">
      <c r="A156" s="657">
        <v>57</v>
      </c>
      <c r="B156" s="139"/>
      <c r="C156" s="121" t="e">
        <f>VLOOKUP(B156,Single!$C$6:$N$95,2,0)</f>
        <v>#N/A</v>
      </c>
      <c r="D156" s="122" t="e">
        <f>VLOOKUP(B156,Single!$C$6:$N$95,3,0)</f>
        <v>#N/A</v>
      </c>
      <c r="E156" s="122" t="e">
        <f>VLOOKUP(B156,Single!$C$6:$N$95,4,0)</f>
        <v>#N/A</v>
      </c>
      <c r="F156" s="122" t="e">
        <f>VLOOKUP(B156,Single!$C$6:$N$95,5,0)</f>
        <v>#N/A</v>
      </c>
      <c r="G156" s="122" t="e">
        <f>VLOOKUP(B156,Single!$C$6:$N$95,6,0)</f>
        <v>#N/A</v>
      </c>
      <c r="H156" s="122" t="e">
        <f>VLOOKUP(B156,Single!$C$6:$N$95,7,0)</f>
        <v>#N/A</v>
      </c>
      <c r="I156" s="122" t="e">
        <f>VLOOKUP(B156,Single!$C$6:$N$95,8,0)</f>
        <v>#N/A</v>
      </c>
      <c r="J156" s="122" t="e">
        <f>VLOOKUP(B156,Single!$C$6:$N$95,9,0)</f>
        <v>#N/A</v>
      </c>
      <c r="K156" s="122" t="e">
        <f>VLOOKUP(B156,Single!$C$6:$N$95,10,0)</f>
        <v>#N/A</v>
      </c>
      <c r="L156" s="122" t="e">
        <f>VLOOKUP(B156,Single!$C$6:$N$95,11,0)</f>
        <v>#N/A</v>
      </c>
      <c r="M156" s="56"/>
      <c r="N156" s="81" t="e">
        <f>SUM(E156:L158)</f>
        <v>#N/A</v>
      </c>
      <c r="O156" s="158" t="e">
        <f>AVERAGE(E156:J158)</f>
        <v>#N/A</v>
      </c>
    </row>
    <row r="157" spans="1:15" ht="15">
      <c r="A157" s="654"/>
      <c r="B157" s="129"/>
      <c r="C157" s="141"/>
      <c r="D157" s="203" t="e">
        <f>VLOOKUP(B157,Doubles!$C$6:$N$93,3,0)</f>
        <v>#N/A</v>
      </c>
      <c r="E157" s="57" t="e">
        <f>VLOOKUP(B157,Doubles!$C$6:$N$93,4,0)</f>
        <v>#N/A</v>
      </c>
      <c r="F157" s="57" t="e">
        <f>VLOOKUP(B157,Doubles!$C$6:$N$93,5,0)</f>
        <v>#N/A</v>
      </c>
      <c r="G157" s="57" t="e">
        <f>VLOOKUP(B157,Doubles!$C$6:$N$93,6,0)</f>
        <v>#N/A</v>
      </c>
      <c r="H157" s="57" t="e">
        <f>VLOOKUP(B157,Doubles!$C$6:$N$93,7,0)</f>
        <v>#N/A</v>
      </c>
      <c r="I157" s="57" t="e">
        <f>VLOOKUP(B157,Doubles!$C$6:$N$93,8,0)</f>
        <v>#N/A</v>
      </c>
      <c r="J157" s="57" t="e">
        <f>VLOOKUP(B157,Doubles!$C$6:$N$93,9,0)</f>
        <v>#N/A</v>
      </c>
      <c r="K157" s="57" t="e">
        <f>VLOOKUP(B157,Doubles!$C$6:$N$93,10,0)</f>
        <v>#N/A</v>
      </c>
      <c r="L157" s="57" t="e">
        <f>VLOOKUP(B157,Doubles!$C$6:$N$93,11,0)</f>
        <v>#N/A</v>
      </c>
      <c r="M157" s="72"/>
      <c r="N157" s="182" t="e">
        <f>SUM(E156:L158)</f>
        <v>#N/A</v>
      </c>
      <c r="O157" s="156" t="e">
        <f>AVERAGE(E156:J158)</f>
        <v>#N/A</v>
      </c>
    </row>
    <row r="158" spans="1:15" ht="15.75" thickBot="1">
      <c r="A158" s="655"/>
      <c r="B158" s="137"/>
      <c r="C158" s="137"/>
      <c r="D158" s="204" t="e">
        <f>VLOOKUP(B158,Teams!C174:L257,3,0)</f>
        <v>#N/A</v>
      </c>
      <c r="E158" s="117" t="e">
        <f>VLOOKUP(B158,Teams!$C$6:$L$89,4,0)</f>
        <v>#N/A</v>
      </c>
      <c r="F158" s="117" t="e">
        <f>VLOOKUP(B158,Teams!$C$6:$L$89,5,0)</f>
        <v>#N/A</v>
      </c>
      <c r="G158" s="117" t="e">
        <f>VLOOKUP(B158,Teams!$C$6:$L$89,6,0)</f>
        <v>#N/A</v>
      </c>
      <c r="H158" s="117" t="e">
        <f>VLOOKUP(B158,Teams!$C$6:$L$89,7,0)</f>
        <v>#N/A</v>
      </c>
      <c r="I158" s="117"/>
      <c r="J158" s="117"/>
      <c r="K158" s="117" t="e">
        <f>VLOOKUP(B158,Teams!$C$6:$L$89,8,0)</f>
        <v>#N/A</v>
      </c>
      <c r="L158" s="117" t="e">
        <f>VLOOKUP(B158,Teams!$C$6:$L$89,9,0)</f>
        <v>#N/A</v>
      </c>
      <c r="M158" s="290"/>
      <c r="N158" s="181" t="e">
        <f>SUM(E156:L158)</f>
        <v>#N/A</v>
      </c>
      <c r="O158" s="157" t="e">
        <f>AVERAGE(E156:J158)</f>
        <v>#N/A</v>
      </c>
    </row>
    <row r="159" spans="1:15" ht="15.75" thickTop="1">
      <c r="A159" s="657">
        <v>58</v>
      </c>
      <c r="B159" s="139"/>
      <c r="C159" s="121" t="e">
        <f>VLOOKUP(B159,Single!$C$6:$N$95,2,0)</f>
        <v>#N/A</v>
      </c>
      <c r="D159" s="122" t="e">
        <f>VLOOKUP(B159,Single!$C$6:$N$95,3,0)</f>
        <v>#N/A</v>
      </c>
      <c r="E159" s="122" t="e">
        <f>VLOOKUP(B159,Single!$C$6:$N$95,4,0)</f>
        <v>#N/A</v>
      </c>
      <c r="F159" s="122" t="e">
        <f>VLOOKUP(B159,Single!$C$6:$N$95,5,0)</f>
        <v>#N/A</v>
      </c>
      <c r="G159" s="122" t="e">
        <f>VLOOKUP(B159,Single!$C$6:$N$95,6,0)</f>
        <v>#N/A</v>
      </c>
      <c r="H159" s="122" t="e">
        <f>VLOOKUP(B159,Single!$C$6:$N$95,7,0)</f>
        <v>#N/A</v>
      </c>
      <c r="I159" s="122" t="e">
        <f>VLOOKUP(B159,Single!$C$6:$N$95,8,0)</f>
        <v>#N/A</v>
      </c>
      <c r="J159" s="122" t="e">
        <f>VLOOKUP(B159,Single!$C$6:$N$95,9,0)</f>
        <v>#N/A</v>
      </c>
      <c r="K159" s="122" t="e">
        <f>VLOOKUP(B159,Single!$C$6:$N$95,10,0)</f>
        <v>#N/A</v>
      </c>
      <c r="L159" s="122" t="e">
        <f>VLOOKUP(B159,Single!$C$6:$N$95,11,0)</f>
        <v>#N/A</v>
      </c>
      <c r="M159" s="56"/>
      <c r="N159" s="81" t="e">
        <f>SUM(E159:L161)</f>
        <v>#N/A</v>
      </c>
      <c r="O159" s="158" t="e">
        <f>AVERAGE(E159:J161)</f>
        <v>#N/A</v>
      </c>
    </row>
    <row r="160" spans="1:15" ht="15">
      <c r="A160" s="654"/>
      <c r="B160" s="129"/>
      <c r="C160" s="141"/>
      <c r="D160" s="203" t="e">
        <f>VLOOKUP(B160,Doubles!$C$6:$N$93,3,0)</f>
        <v>#N/A</v>
      </c>
      <c r="E160" s="57" t="e">
        <f>VLOOKUP(B160,Doubles!$C$6:$N$93,4,0)</f>
        <v>#N/A</v>
      </c>
      <c r="F160" s="57" t="e">
        <f>VLOOKUP(B160,Doubles!$C$6:$N$93,5,0)</f>
        <v>#N/A</v>
      </c>
      <c r="G160" s="57" t="e">
        <f>VLOOKUP(B160,Doubles!$C$6:$N$93,6,0)</f>
        <v>#N/A</v>
      </c>
      <c r="H160" s="57" t="e">
        <f>VLOOKUP(B160,Doubles!$C$6:$N$93,7,0)</f>
        <v>#N/A</v>
      </c>
      <c r="I160" s="57" t="e">
        <f>VLOOKUP(B160,Doubles!$C$6:$N$93,8,0)</f>
        <v>#N/A</v>
      </c>
      <c r="J160" s="57" t="e">
        <f>VLOOKUP(B160,Doubles!$C$6:$N$93,9,0)</f>
        <v>#N/A</v>
      </c>
      <c r="K160" s="57" t="e">
        <f>VLOOKUP(B160,Doubles!$C$6:$N$93,10,0)</f>
        <v>#N/A</v>
      </c>
      <c r="L160" s="57" t="e">
        <f>VLOOKUP(B160,Doubles!$C$6:$N$93,11,0)</f>
        <v>#N/A</v>
      </c>
      <c r="M160" s="72"/>
      <c r="N160" s="182" t="e">
        <f>SUM(E159:L161)</f>
        <v>#N/A</v>
      </c>
      <c r="O160" s="156" t="e">
        <f>AVERAGE(E159:J161)</f>
        <v>#N/A</v>
      </c>
    </row>
    <row r="161" spans="1:15" ht="15.75" thickBot="1">
      <c r="A161" s="655"/>
      <c r="B161" s="137"/>
      <c r="C161" s="137"/>
      <c r="D161" s="204" t="e">
        <f>VLOOKUP(B161,Teams!C177:L260,3,0)</f>
        <v>#N/A</v>
      </c>
      <c r="E161" s="117" t="e">
        <f>VLOOKUP(B161,Teams!$C$6:$L$89,4,0)</f>
        <v>#N/A</v>
      </c>
      <c r="F161" s="117" t="e">
        <f>VLOOKUP(B161,Teams!$C$6:$L$89,5,0)</f>
        <v>#N/A</v>
      </c>
      <c r="G161" s="117" t="e">
        <f>VLOOKUP(B161,Teams!$C$6:$L$89,6,0)</f>
        <v>#N/A</v>
      </c>
      <c r="H161" s="117" t="e">
        <f>VLOOKUP(B161,Teams!$C$6:$L$89,7,0)</f>
        <v>#N/A</v>
      </c>
      <c r="I161" s="117"/>
      <c r="J161" s="117"/>
      <c r="K161" s="117" t="e">
        <f>VLOOKUP(B161,Teams!$C$6:$L$89,8,0)</f>
        <v>#N/A</v>
      </c>
      <c r="L161" s="117" t="e">
        <f>VLOOKUP(B161,Teams!$C$6:$L$89,9,0)</f>
        <v>#N/A</v>
      </c>
      <c r="M161" s="290"/>
      <c r="N161" s="181" t="e">
        <f>SUM(E159:L161)</f>
        <v>#N/A</v>
      </c>
      <c r="O161" s="157" t="e">
        <f>AVERAGE(E159:J161)</f>
        <v>#N/A</v>
      </c>
    </row>
    <row r="162" spans="1:15" ht="15.75" thickTop="1">
      <c r="A162" s="657">
        <v>59</v>
      </c>
      <c r="B162" s="139"/>
      <c r="C162" s="121" t="e">
        <f>VLOOKUP(B162,Single!$C$6:$N$95,2,0)</f>
        <v>#N/A</v>
      </c>
      <c r="D162" s="122" t="e">
        <f>VLOOKUP(B162,Single!$C$6:$N$95,3,0)</f>
        <v>#N/A</v>
      </c>
      <c r="E162" s="122" t="e">
        <f>VLOOKUP(B162,Single!$C$6:$N$95,4,0)</f>
        <v>#N/A</v>
      </c>
      <c r="F162" s="122" t="e">
        <f>VLOOKUP(B162,Single!$C$6:$N$95,5,0)</f>
        <v>#N/A</v>
      </c>
      <c r="G162" s="122" t="e">
        <f>VLOOKUP(B162,Single!$C$6:$N$95,6,0)</f>
        <v>#N/A</v>
      </c>
      <c r="H162" s="122" t="e">
        <f>VLOOKUP(B162,Single!$C$6:$N$95,7,0)</f>
        <v>#N/A</v>
      </c>
      <c r="I162" s="122" t="e">
        <f>VLOOKUP(B162,Single!$C$6:$N$95,8,0)</f>
        <v>#N/A</v>
      </c>
      <c r="J162" s="122" t="e">
        <f>VLOOKUP(B162,Single!$C$6:$N$95,9,0)</f>
        <v>#N/A</v>
      </c>
      <c r="K162" s="122" t="e">
        <f>VLOOKUP(B162,Single!$C$6:$N$95,10,0)</f>
        <v>#N/A</v>
      </c>
      <c r="L162" s="122" t="e">
        <f>VLOOKUP(B162,Single!$C$6:$N$95,11,0)</f>
        <v>#N/A</v>
      </c>
      <c r="M162" s="56"/>
      <c r="N162" s="81" t="e">
        <f>SUM(E162:L164)</f>
        <v>#N/A</v>
      </c>
      <c r="O162" s="158" t="e">
        <f>AVERAGE(E162:J164)</f>
        <v>#N/A</v>
      </c>
    </row>
    <row r="163" spans="1:15" ht="15">
      <c r="A163" s="654"/>
      <c r="B163" s="129"/>
      <c r="C163" s="141"/>
      <c r="D163" s="203" t="e">
        <f>VLOOKUP(B163,Doubles!$C$6:$N$93,3,0)</f>
        <v>#N/A</v>
      </c>
      <c r="E163" s="57" t="e">
        <f>VLOOKUP(B163,Doubles!$C$6:$N$93,4,0)</f>
        <v>#N/A</v>
      </c>
      <c r="F163" s="57" t="e">
        <f>VLOOKUP(B163,Doubles!$C$6:$N$93,5,0)</f>
        <v>#N/A</v>
      </c>
      <c r="G163" s="57" t="e">
        <f>VLOOKUP(B163,Doubles!$C$6:$N$93,6,0)</f>
        <v>#N/A</v>
      </c>
      <c r="H163" s="57" t="e">
        <f>VLOOKUP(B163,Doubles!$C$6:$N$93,7,0)</f>
        <v>#N/A</v>
      </c>
      <c r="I163" s="57" t="e">
        <f>VLOOKUP(B163,Doubles!$C$6:$N$93,8,0)</f>
        <v>#N/A</v>
      </c>
      <c r="J163" s="57" t="e">
        <f>VLOOKUP(B163,Doubles!$C$6:$N$93,9,0)</f>
        <v>#N/A</v>
      </c>
      <c r="K163" s="57" t="e">
        <f>VLOOKUP(B163,Doubles!$C$6:$N$93,10,0)</f>
        <v>#N/A</v>
      </c>
      <c r="L163" s="57" t="e">
        <f>VLOOKUP(B163,Doubles!$C$6:$N$93,11,0)</f>
        <v>#N/A</v>
      </c>
      <c r="M163" s="72"/>
      <c r="N163" s="182" t="e">
        <f>SUM(E162:L164)</f>
        <v>#N/A</v>
      </c>
      <c r="O163" s="156" t="e">
        <f>AVERAGE(E162:J164)</f>
        <v>#N/A</v>
      </c>
    </row>
    <row r="164" spans="1:15" ht="15.75" thickBot="1">
      <c r="A164" s="655"/>
      <c r="B164" s="137"/>
      <c r="C164" s="137"/>
      <c r="D164" s="204" t="e">
        <f>VLOOKUP(B164,Teams!C180:L263,3,0)</f>
        <v>#N/A</v>
      </c>
      <c r="E164" s="117" t="e">
        <f>VLOOKUP(B164,Teams!$C$6:$L$89,4,0)</f>
        <v>#N/A</v>
      </c>
      <c r="F164" s="117" t="e">
        <f>VLOOKUP(B164,Teams!$C$6:$L$89,5,0)</f>
        <v>#N/A</v>
      </c>
      <c r="G164" s="117" t="e">
        <f>VLOOKUP(B164,Teams!$C$6:$L$89,6,0)</f>
        <v>#N/A</v>
      </c>
      <c r="H164" s="117" t="e">
        <f>VLOOKUP(B164,Teams!$C$6:$L$89,7,0)</f>
        <v>#N/A</v>
      </c>
      <c r="I164" s="117"/>
      <c r="J164" s="117"/>
      <c r="K164" s="117" t="e">
        <f>VLOOKUP(B164,Teams!$C$6:$L$89,8,0)</f>
        <v>#N/A</v>
      </c>
      <c r="L164" s="117" t="e">
        <f>VLOOKUP(B164,Teams!$C$6:$L$89,9,0)</f>
        <v>#N/A</v>
      </c>
      <c r="M164" s="290"/>
      <c r="N164" s="181" t="e">
        <f>SUM(E162:L164)</f>
        <v>#N/A</v>
      </c>
      <c r="O164" s="157" t="e">
        <f>AVERAGE(E162:J164)</f>
        <v>#N/A</v>
      </c>
    </row>
    <row r="165" spans="1:15" ht="15.75" thickTop="1">
      <c r="A165" s="657">
        <v>60</v>
      </c>
      <c r="B165" s="139"/>
      <c r="C165" s="121" t="e">
        <f>VLOOKUP(B165,Single!$C$6:$N$95,2,0)</f>
        <v>#N/A</v>
      </c>
      <c r="D165" s="122" t="e">
        <f>VLOOKUP(B165,Single!$C$6:$N$95,3,0)</f>
        <v>#N/A</v>
      </c>
      <c r="E165" s="122" t="e">
        <f>VLOOKUP(B165,Single!$C$6:$N$95,4,0)</f>
        <v>#N/A</v>
      </c>
      <c r="F165" s="122" t="e">
        <f>VLOOKUP(B165,Single!$C$6:$N$95,5,0)</f>
        <v>#N/A</v>
      </c>
      <c r="G165" s="122" t="e">
        <f>VLOOKUP(B165,Single!$C$6:$N$95,6,0)</f>
        <v>#N/A</v>
      </c>
      <c r="H165" s="122" t="e">
        <f>VLOOKUP(B165,Single!$C$6:$N$95,7,0)</f>
        <v>#N/A</v>
      </c>
      <c r="I165" s="122" t="e">
        <f>VLOOKUP(B165,Single!$C$6:$N$95,8,0)</f>
        <v>#N/A</v>
      </c>
      <c r="J165" s="122" t="e">
        <f>VLOOKUP(B165,Single!$C$6:$N$95,9,0)</f>
        <v>#N/A</v>
      </c>
      <c r="K165" s="122" t="e">
        <f>VLOOKUP(B165,Single!$C$6:$N$95,10,0)</f>
        <v>#N/A</v>
      </c>
      <c r="L165" s="122" t="e">
        <f>VLOOKUP(B165,Single!$C$6:$N$95,11,0)</f>
        <v>#N/A</v>
      </c>
      <c r="M165" s="56"/>
      <c r="N165" s="81" t="e">
        <f>SUM(E165:L167)</f>
        <v>#N/A</v>
      </c>
      <c r="O165" s="158" t="e">
        <f>AVERAGE(E165:J167)</f>
        <v>#N/A</v>
      </c>
    </row>
    <row r="166" spans="1:15" ht="15">
      <c r="A166" s="654"/>
      <c r="B166" s="129"/>
      <c r="C166" s="141"/>
      <c r="D166" s="203" t="e">
        <f>VLOOKUP(B166,Doubles!$C$6:$N$93,3,0)</f>
        <v>#N/A</v>
      </c>
      <c r="E166" s="57" t="e">
        <f>VLOOKUP(B166,Doubles!$C$6:$N$93,4,0)</f>
        <v>#N/A</v>
      </c>
      <c r="F166" s="57" t="e">
        <f>VLOOKUP(B166,Doubles!$C$6:$N$93,5,0)</f>
        <v>#N/A</v>
      </c>
      <c r="G166" s="57" t="e">
        <f>VLOOKUP(B166,Doubles!$C$6:$N$93,6,0)</f>
        <v>#N/A</v>
      </c>
      <c r="H166" s="57" t="e">
        <f>VLOOKUP(B166,Doubles!$C$6:$N$93,7,0)</f>
        <v>#N/A</v>
      </c>
      <c r="I166" s="57" t="e">
        <f>VLOOKUP(B166,Doubles!$C$6:$N$93,8,0)</f>
        <v>#N/A</v>
      </c>
      <c r="J166" s="57" t="e">
        <f>VLOOKUP(B166,Doubles!$C$6:$N$93,9,0)</f>
        <v>#N/A</v>
      </c>
      <c r="K166" s="57" t="e">
        <f>VLOOKUP(B166,Doubles!$C$6:$N$93,10,0)</f>
        <v>#N/A</v>
      </c>
      <c r="L166" s="57" t="e">
        <f>VLOOKUP(B166,Doubles!$C$6:$N$93,11,0)</f>
        <v>#N/A</v>
      </c>
      <c r="M166" s="72"/>
      <c r="N166" s="182" t="e">
        <f>SUM(E165:L167)</f>
        <v>#N/A</v>
      </c>
      <c r="O166" s="156" t="e">
        <f>AVERAGE(E165:J167)</f>
        <v>#N/A</v>
      </c>
    </row>
    <row r="167" spans="1:15" ht="15.75" thickBot="1">
      <c r="A167" s="655"/>
      <c r="B167" s="137"/>
      <c r="C167" s="137"/>
      <c r="D167" s="204" t="e">
        <f>VLOOKUP(B167,Teams!C183:L266,3,0)</f>
        <v>#N/A</v>
      </c>
      <c r="E167" s="117" t="e">
        <f>VLOOKUP(B167,Teams!$C$6:$L$89,4,0)</f>
        <v>#N/A</v>
      </c>
      <c r="F167" s="117" t="e">
        <f>VLOOKUP(B167,Teams!$C$6:$L$89,5,0)</f>
        <v>#N/A</v>
      </c>
      <c r="G167" s="117" t="e">
        <f>VLOOKUP(B167,Teams!$C$6:$L$89,6,0)</f>
        <v>#N/A</v>
      </c>
      <c r="H167" s="117" t="e">
        <f>VLOOKUP(B167,Teams!$C$6:$L$89,7,0)</f>
        <v>#N/A</v>
      </c>
      <c r="I167" s="117"/>
      <c r="J167" s="117"/>
      <c r="K167" s="117" t="e">
        <f>VLOOKUP(B167,Teams!$C$6:$L$89,8,0)</f>
        <v>#N/A</v>
      </c>
      <c r="L167" s="117" t="e">
        <f>VLOOKUP(B167,Teams!$C$6:$L$89,9,0)</f>
        <v>#N/A</v>
      </c>
      <c r="M167" s="290"/>
      <c r="N167" s="181" t="e">
        <f>SUM(E165:L167)</f>
        <v>#N/A</v>
      </c>
      <c r="O167" s="157" t="e">
        <f>AVERAGE(E165:J167)</f>
        <v>#N/A</v>
      </c>
    </row>
    <row r="168" spans="1:15" ht="15.75" thickTop="1">
      <c r="A168" s="657">
        <v>61</v>
      </c>
      <c r="B168" s="139"/>
      <c r="C168" s="121" t="e">
        <f>VLOOKUP(B168,Single!$C$6:$N$95,2,0)</f>
        <v>#N/A</v>
      </c>
      <c r="D168" s="122" t="e">
        <f>VLOOKUP(B168,Single!$C$6:$N$95,3,0)</f>
        <v>#N/A</v>
      </c>
      <c r="E168" s="122" t="e">
        <f>VLOOKUP(B168,Single!$C$6:$N$95,4,0)</f>
        <v>#N/A</v>
      </c>
      <c r="F168" s="122" t="e">
        <f>VLOOKUP(B168,Single!$C$6:$N$95,5,0)</f>
        <v>#N/A</v>
      </c>
      <c r="G168" s="122" t="e">
        <f>VLOOKUP(B168,Single!$C$6:$N$95,6,0)</f>
        <v>#N/A</v>
      </c>
      <c r="H168" s="122" t="e">
        <f>VLOOKUP(B168,Single!$C$6:$N$95,7,0)</f>
        <v>#N/A</v>
      </c>
      <c r="I168" s="122" t="e">
        <f>VLOOKUP(B168,Single!$C$6:$N$95,8,0)</f>
        <v>#N/A</v>
      </c>
      <c r="J168" s="122" t="e">
        <f>VLOOKUP(B168,Single!$C$6:$N$95,9,0)</f>
        <v>#N/A</v>
      </c>
      <c r="K168" s="122" t="e">
        <f>VLOOKUP(B168,Single!$C$6:$N$95,10,0)</f>
        <v>#N/A</v>
      </c>
      <c r="L168" s="122" t="e">
        <f>VLOOKUP(B168,Single!$C$6:$N$95,11,0)</f>
        <v>#N/A</v>
      </c>
      <c r="M168" s="56"/>
      <c r="N168" s="81" t="e">
        <f>SUM(E168:L170)</f>
        <v>#N/A</v>
      </c>
      <c r="O168" s="158" t="e">
        <f>AVERAGE(E168:J170)</f>
        <v>#N/A</v>
      </c>
    </row>
    <row r="169" spans="1:15" ht="15">
      <c r="A169" s="654"/>
      <c r="B169" s="129"/>
      <c r="C169" s="141"/>
      <c r="D169" s="203" t="e">
        <f>VLOOKUP(B169,Doubles!$C$6:$N$93,3,0)</f>
        <v>#N/A</v>
      </c>
      <c r="E169" s="57" t="e">
        <f>VLOOKUP(B169,Doubles!$C$6:$N$93,4,0)</f>
        <v>#N/A</v>
      </c>
      <c r="F169" s="57" t="e">
        <f>VLOOKUP(B169,Doubles!$C$6:$N$93,5,0)</f>
        <v>#N/A</v>
      </c>
      <c r="G169" s="57" t="e">
        <f>VLOOKUP(B169,Doubles!$C$6:$N$93,6,0)</f>
        <v>#N/A</v>
      </c>
      <c r="H169" s="57" t="e">
        <f>VLOOKUP(B169,Doubles!$C$6:$N$93,7,0)</f>
        <v>#N/A</v>
      </c>
      <c r="I169" s="57" t="e">
        <f>VLOOKUP(B169,Doubles!$C$6:$N$93,8,0)</f>
        <v>#N/A</v>
      </c>
      <c r="J169" s="57" t="e">
        <f>VLOOKUP(B169,Doubles!$C$6:$N$93,9,0)</f>
        <v>#N/A</v>
      </c>
      <c r="K169" s="57" t="e">
        <f>VLOOKUP(B169,Doubles!$C$6:$N$93,10,0)</f>
        <v>#N/A</v>
      </c>
      <c r="L169" s="57" t="e">
        <f>VLOOKUP(B169,Doubles!$C$6:$N$93,11,0)</f>
        <v>#N/A</v>
      </c>
      <c r="M169" s="72"/>
      <c r="N169" s="182" t="e">
        <f>SUM(E168:L170)</f>
        <v>#N/A</v>
      </c>
      <c r="O169" s="156" t="e">
        <f>AVERAGE(E168:J170)</f>
        <v>#N/A</v>
      </c>
    </row>
    <row r="170" spans="1:15" ht="15.75" thickBot="1">
      <c r="A170" s="655"/>
      <c r="B170" s="137"/>
      <c r="C170" s="137"/>
      <c r="D170" s="204" t="e">
        <f>VLOOKUP(B170,Teams!C186:L269,3,0)</f>
        <v>#N/A</v>
      </c>
      <c r="E170" s="117" t="e">
        <f>VLOOKUP(B170,Teams!$C$6:$L$89,4,0)</f>
        <v>#N/A</v>
      </c>
      <c r="F170" s="117" t="e">
        <f>VLOOKUP(B170,Teams!$C$6:$L$89,5,0)</f>
        <v>#N/A</v>
      </c>
      <c r="G170" s="117" t="e">
        <f>VLOOKUP(B170,Teams!$C$6:$L$89,6,0)</f>
        <v>#N/A</v>
      </c>
      <c r="H170" s="117" t="e">
        <f>VLOOKUP(B170,Teams!$C$6:$L$89,7,0)</f>
        <v>#N/A</v>
      </c>
      <c r="I170" s="117"/>
      <c r="J170" s="117"/>
      <c r="K170" s="117" t="e">
        <f>VLOOKUP(B170,Teams!$C$6:$L$89,8,0)</f>
        <v>#N/A</v>
      </c>
      <c r="L170" s="117" t="e">
        <f>VLOOKUP(B170,Teams!$C$6:$L$89,9,0)</f>
        <v>#N/A</v>
      </c>
      <c r="M170" s="290"/>
      <c r="N170" s="181" t="e">
        <f>SUM(E168:L170)</f>
        <v>#N/A</v>
      </c>
      <c r="O170" s="157" t="e">
        <f>AVERAGE(E168:J170)</f>
        <v>#N/A</v>
      </c>
    </row>
    <row r="171" spans="1:15" ht="15.75" thickTop="1">
      <c r="A171" s="657">
        <v>62</v>
      </c>
      <c r="B171" s="139"/>
      <c r="C171" s="121" t="e">
        <f>VLOOKUP(B171,Single!$C$6:$N$95,2,0)</f>
        <v>#N/A</v>
      </c>
      <c r="D171" s="122" t="e">
        <f>VLOOKUP(B171,Single!$C$6:$N$95,3,0)</f>
        <v>#N/A</v>
      </c>
      <c r="E171" s="122" t="e">
        <f>VLOOKUP(B171,Single!$C$6:$N$95,4,0)</f>
        <v>#N/A</v>
      </c>
      <c r="F171" s="122" t="e">
        <f>VLOOKUP(B171,Single!$C$6:$N$95,5,0)</f>
        <v>#N/A</v>
      </c>
      <c r="G171" s="122" t="e">
        <f>VLOOKUP(B171,Single!$C$6:$N$95,6,0)</f>
        <v>#N/A</v>
      </c>
      <c r="H171" s="122" t="e">
        <f>VLOOKUP(B171,Single!$C$6:$N$95,7,0)</f>
        <v>#N/A</v>
      </c>
      <c r="I171" s="122" t="e">
        <f>VLOOKUP(B171,Single!$C$6:$N$95,8,0)</f>
        <v>#N/A</v>
      </c>
      <c r="J171" s="122" t="e">
        <f>VLOOKUP(B171,Single!$C$6:$N$95,9,0)</f>
        <v>#N/A</v>
      </c>
      <c r="K171" s="122" t="e">
        <f>VLOOKUP(B171,Single!$C$6:$N$95,10,0)</f>
        <v>#N/A</v>
      </c>
      <c r="L171" s="122" t="e">
        <f>VLOOKUP(B171,Single!$C$6:$N$95,11,0)</f>
        <v>#N/A</v>
      </c>
      <c r="M171" s="56"/>
      <c r="N171" s="81" t="e">
        <f>SUM(E171:L173)</f>
        <v>#N/A</v>
      </c>
      <c r="O171" s="158" t="e">
        <f>AVERAGE(E171:J173)</f>
        <v>#N/A</v>
      </c>
    </row>
    <row r="172" spans="1:15" ht="15">
      <c r="A172" s="654"/>
      <c r="B172" s="129"/>
      <c r="C172" s="141"/>
      <c r="D172" s="203" t="e">
        <f>VLOOKUP(B172,Doubles!$C$6:$N$93,3,0)</f>
        <v>#N/A</v>
      </c>
      <c r="E172" s="57" t="e">
        <f>VLOOKUP(B172,Doubles!$C$6:$N$93,4,0)</f>
        <v>#N/A</v>
      </c>
      <c r="F172" s="57" t="e">
        <f>VLOOKUP(B172,Doubles!$C$6:$N$93,5,0)</f>
        <v>#N/A</v>
      </c>
      <c r="G172" s="57" t="e">
        <f>VLOOKUP(B172,Doubles!$C$6:$N$93,6,0)</f>
        <v>#N/A</v>
      </c>
      <c r="H172" s="57" t="e">
        <f>VLOOKUP(B172,Doubles!$C$6:$N$93,7,0)</f>
        <v>#N/A</v>
      </c>
      <c r="I172" s="57" t="e">
        <f>VLOOKUP(B172,Doubles!$C$6:$N$93,8,0)</f>
        <v>#N/A</v>
      </c>
      <c r="J172" s="57" t="e">
        <f>VLOOKUP(B172,Doubles!$C$6:$N$93,9,0)</f>
        <v>#N/A</v>
      </c>
      <c r="K172" s="57" t="e">
        <f>VLOOKUP(B172,Doubles!$C$6:$N$93,10,0)</f>
        <v>#N/A</v>
      </c>
      <c r="L172" s="57" t="e">
        <f>VLOOKUP(B172,Doubles!$C$6:$N$93,11,0)</f>
        <v>#N/A</v>
      </c>
      <c r="M172" s="72"/>
      <c r="N172" s="182" t="e">
        <f>SUM(E171:L173)</f>
        <v>#N/A</v>
      </c>
      <c r="O172" s="156" t="e">
        <f>AVERAGE(E171:J173)</f>
        <v>#N/A</v>
      </c>
    </row>
    <row r="173" spans="1:15" ht="15.75" thickBot="1">
      <c r="A173" s="655"/>
      <c r="B173" s="137"/>
      <c r="C173" s="137"/>
      <c r="D173" s="204" t="e">
        <f>VLOOKUP(B173,Teams!C189:L272,3,0)</f>
        <v>#N/A</v>
      </c>
      <c r="E173" s="117" t="e">
        <f>VLOOKUP(B173,Teams!$C$6:$L$89,4,0)</f>
        <v>#N/A</v>
      </c>
      <c r="F173" s="117" t="e">
        <f>VLOOKUP(B173,Teams!$C$6:$L$89,5,0)</f>
        <v>#N/A</v>
      </c>
      <c r="G173" s="117" t="e">
        <f>VLOOKUP(B173,Teams!$C$6:$L$89,6,0)</f>
        <v>#N/A</v>
      </c>
      <c r="H173" s="117" t="e">
        <f>VLOOKUP(B173,Teams!$C$6:$L$89,7,0)</f>
        <v>#N/A</v>
      </c>
      <c r="I173" s="117"/>
      <c r="J173" s="117"/>
      <c r="K173" s="117" t="e">
        <f>VLOOKUP(B173,Teams!$C$6:$L$89,8,0)</f>
        <v>#N/A</v>
      </c>
      <c r="L173" s="117" t="e">
        <f>VLOOKUP(B173,Teams!$C$6:$L$89,9,0)</f>
        <v>#N/A</v>
      </c>
      <c r="M173" s="290"/>
      <c r="N173" s="181" t="e">
        <f>SUM(E171:L173)</f>
        <v>#N/A</v>
      </c>
      <c r="O173" s="157" t="e">
        <f>AVERAGE(E171:J173)</f>
        <v>#N/A</v>
      </c>
    </row>
    <row r="174" spans="1:15" ht="15.75" thickTop="1">
      <c r="A174" s="657">
        <v>63</v>
      </c>
      <c r="B174" s="139"/>
      <c r="C174" s="121" t="e">
        <f>VLOOKUP(B174,Single!$C$6:$N$95,2,0)</f>
        <v>#N/A</v>
      </c>
      <c r="D174" s="122" t="e">
        <f>VLOOKUP(B174,Single!$C$6:$N$95,3,0)</f>
        <v>#N/A</v>
      </c>
      <c r="E174" s="122" t="e">
        <f>VLOOKUP(B174,Single!$C$6:$N$95,4,0)</f>
        <v>#N/A</v>
      </c>
      <c r="F174" s="122" t="e">
        <f>VLOOKUP(B174,Single!$C$6:$N$95,5,0)</f>
        <v>#N/A</v>
      </c>
      <c r="G174" s="122" t="e">
        <f>VLOOKUP(B174,Single!$C$6:$N$95,6,0)</f>
        <v>#N/A</v>
      </c>
      <c r="H174" s="122" t="e">
        <f>VLOOKUP(B174,Single!$C$6:$N$95,7,0)</f>
        <v>#N/A</v>
      </c>
      <c r="I174" s="122" t="e">
        <f>VLOOKUP(B174,Single!$C$6:$N$95,8,0)</f>
        <v>#N/A</v>
      </c>
      <c r="J174" s="122" t="e">
        <f>VLOOKUP(B174,Single!$C$6:$N$95,9,0)</f>
        <v>#N/A</v>
      </c>
      <c r="K174" s="122" t="e">
        <f>VLOOKUP(B174,Single!$C$6:$N$95,10,0)</f>
        <v>#N/A</v>
      </c>
      <c r="L174" s="122" t="e">
        <f>VLOOKUP(B174,Single!$C$6:$N$95,11,0)</f>
        <v>#N/A</v>
      </c>
      <c r="M174" s="56"/>
      <c r="N174" s="81" t="e">
        <f>SUM(E174:L176)</f>
        <v>#N/A</v>
      </c>
      <c r="O174" s="158" t="e">
        <f>AVERAGE(E174:J176)</f>
        <v>#N/A</v>
      </c>
    </row>
    <row r="175" spans="1:15" ht="15">
      <c r="A175" s="654"/>
      <c r="B175" s="129"/>
      <c r="C175" s="141"/>
      <c r="D175" s="203" t="e">
        <f>VLOOKUP(B175,Doubles!$C$6:$N$93,3,0)</f>
        <v>#N/A</v>
      </c>
      <c r="E175" s="57" t="e">
        <f>VLOOKUP(B175,Doubles!$C$6:$N$93,4,0)</f>
        <v>#N/A</v>
      </c>
      <c r="F175" s="57" t="e">
        <f>VLOOKUP(B175,Doubles!$C$6:$N$93,5,0)</f>
        <v>#N/A</v>
      </c>
      <c r="G175" s="57" t="e">
        <f>VLOOKUP(B175,Doubles!$C$6:$N$93,6,0)</f>
        <v>#N/A</v>
      </c>
      <c r="H175" s="57" t="e">
        <f>VLOOKUP(B175,Doubles!$C$6:$N$93,7,0)</f>
        <v>#N/A</v>
      </c>
      <c r="I175" s="57" t="e">
        <f>VLOOKUP(B175,Doubles!$C$6:$N$93,8,0)</f>
        <v>#N/A</v>
      </c>
      <c r="J175" s="57" t="e">
        <f>VLOOKUP(B175,Doubles!$C$6:$N$93,9,0)</f>
        <v>#N/A</v>
      </c>
      <c r="K175" s="57" t="e">
        <f>VLOOKUP(B175,Doubles!$C$6:$N$93,10,0)</f>
        <v>#N/A</v>
      </c>
      <c r="L175" s="57" t="e">
        <f>VLOOKUP(B175,Doubles!$C$6:$N$93,11,0)</f>
        <v>#N/A</v>
      </c>
      <c r="M175" s="72"/>
      <c r="N175" s="182" t="e">
        <f>SUM(E174:L176)</f>
        <v>#N/A</v>
      </c>
      <c r="O175" s="156" t="e">
        <f>AVERAGE(E174:J176)</f>
        <v>#N/A</v>
      </c>
    </row>
    <row r="176" spans="1:15" ht="15.75" thickBot="1">
      <c r="A176" s="655"/>
      <c r="B176" s="137"/>
      <c r="C176" s="137"/>
      <c r="D176" s="204" t="e">
        <f>VLOOKUP(B176,Teams!C192:L275,3,0)</f>
        <v>#N/A</v>
      </c>
      <c r="E176" s="117" t="e">
        <f>VLOOKUP(B176,Teams!$C$6:$L$89,4,0)</f>
        <v>#N/A</v>
      </c>
      <c r="F176" s="117" t="e">
        <f>VLOOKUP(B176,Teams!$C$6:$L$89,5,0)</f>
        <v>#N/A</v>
      </c>
      <c r="G176" s="117" t="e">
        <f>VLOOKUP(B176,Teams!$C$6:$L$89,6,0)</f>
        <v>#N/A</v>
      </c>
      <c r="H176" s="117" t="e">
        <f>VLOOKUP(B176,Teams!$C$6:$L$89,7,0)</f>
        <v>#N/A</v>
      </c>
      <c r="I176" s="117"/>
      <c r="J176" s="117"/>
      <c r="K176" s="117" t="e">
        <f>VLOOKUP(B176,Teams!$C$6:$L$89,8,0)</f>
        <v>#N/A</v>
      </c>
      <c r="L176" s="117" t="e">
        <f>VLOOKUP(B176,Teams!$C$6:$L$89,9,0)</f>
        <v>#N/A</v>
      </c>
      <c r="M176" s="290"/>
      <c r="N176" s="181" t="e">
        <f>SUM(E174:L176)</f>
        <v>#N/A</v>
      </c>
      <c r="O176" s="157" t="e">
        <f>AVERAGE(E174:J176)</f>
        <v>#N/A</v>
      </c>
    </row>
    <row r="177" spans="1:15" ht="15.75" thickTop="1">
      <c r="A177" s="657">
        <v>64</v>
      </c>
      <c r="B177" s="139"/>
      <c r="C177" s="121" t="e">
        <f>VLOOKUP(B177,Single!$C$6:$N$95,2,0)</f>
        <v>#N/A</v>
      </c>
      <c r="D177" s="122" t="e">
        <f>VLOOKUP(B177,Single!$C$6:$N$95,3,0)</f>
        <v>#N/A</v>
      </c>
      <c r="E177" s="122" t="e">
        <f>VLOOKUP(B177,Single!$C$6:$N$95,4,0)</f>
        <v>#N/A</v>
      </c>
      <c r="F177" s="122" t="e">
        <f>VLOOKUP(B177,Single!$C$6:$N$95,5,0)</f>
        <v>#N/A</v>
      </c>
      <c r="G177" s="122" t="e">
        <f>VLOOKUP(B177,Single!$C$6:$N$95,6,0)</f>
        <v>#N/A</v>
      </c>
      <c r="H177" s="122" t="e">
        <f>VLOOKUP(B177,Single!$C$6:$N$95,7,0)</f>
        <v>#N/A</v>
      </c>
      <c r="I177" s="122" t="e">
        <f>VLOOKUP(B177,Single!$C$6:$N$95,8,0)</f>
        <v>#N/A</v>
      </c>
      <c r="J177" s="122" t="e">
        <f>VLOOKUP(B177,Single!$C$6:$N$95,9,0)</f>
        <v>#N/A</v>
      </c>
      <c r="K177" s="122" t="e">
        <f>VLOOKUP(B177,Single!$C$6:$N$95,10,0)</f>
        <v>#N/A</v>
      </c>
      <c r="L177" s="122" t="e">
        <f>VLOOKUP(B177,Single!$C$6:$N$95,11,0)</f>
        <v>#N/A</v>
      </c>
      <c r="M177" s="56"/>
      <c r="N177" s="81" t="e">
        <f>SUM(E177:L179)</f>
        <v>#N/A</v>
      </c>
      <c r="O177" s="158" t="e">
        <f>AVERAGE(E177:J179)</f>
        <v>#N/A</v>
      </c>
    </row>
    <row r="178" spans="1:15" ht="15">
      <c r="A178" s="654"/>
      <c r="B178" s="129"/>
      <c r="C178" s="141"/>
      <c r="D178" s="203" t="e">
        <f>VLOOKUP(B178,Doubles!$C$6:$N$93,3,0)</f>
        <v>#N/A</v>
      </c>
      <c r="E178" s="57" t="e">
        <f>VLOOKUP(B178,Doubles!$C$6:$N$93,4,0)</f>
        <v>#N/A</v>
      </c>
      <c r="F178" s="57" t="e">
        <f>VLOOKUP(B178,Doubles!$C$6:$N$93,5,0)</f>
        <v>#N/A</v>
      </c>
      <c r="G178" s="57" t="e">
        <f>VLOOKUP(B178,Doubles!$C$6:$N$93,6,0)</f>
        <v>#N/A</v>
      </c>
      <c r="H178" s="57" t="e">
        <f>VLOOKUP(B178,Doubles!$C$6:$N$93,7,0)</f>
        <v>#N/A</v>
      </c>
      <c r="I178" s="57" t="e">
        <f>VLOOKUP(B178,Doubles!$C$6:$N$93,8,0)</f>
        <v>#N/A</v>
      </c>
      <c r="J178" s="57" t="e">
        <f>VLOOKUP(B178,Doubles!$C$6:$N$93,9,0)</f>
        <v>#N/A</v>
      </c>
      <c r="K178" s="57" t="e">
        <f>VLOOKUP(B178,Doubles!$C$6:$N$93,10,0)</f>
        <v>#N/A</v>
      </c>
      <c r="L178" s="57" t="e">
        <f>VLOOKUP(B178,Doubles!$C$6:$N$93,11,0)</f>
        <v>#N/A</v>
      </c>
      <c r="M178" s="72"/>
      <c r="N178" s="182" t="e">
        <f>SUM(E177:L179)</f>
        <v>#N/A</v>
      </c>
      <c r="O178" s="156" t="e">
        <f>AVERAGE(E177:J179)</f>
        <v>#N/A</v>
      </c>
    </row>
    <row r="179" spans="1:15" ht="15.75" thickBot="1">
      <c r="A179" s="655"/>
      <c r="B179" s="137"/>
      <c r="C179" s="137"/>
      <c r="D179" s="204" t="e">
        <f>VLOOKUP(B179,Teams!C195:L278,3,0)</f>
        <v>#N/A</v>
      </c>
      <c r="E179" s="117" t="e">
        <f>VLOOKUP(B179,Teams!$C$6:$L$89,4,0)</f>
        <v>#N/A</v>
      </c>
      <c r="F179" s="117" t="e">
        <f>VLOOKUP(B179,Teams!$C$6:$L$89,5,0)</f>
        <v>#N/A</v>
      </c>
      <c r="G179" s="117" t="e">
        <f>VLOOKUP(B179,Teams!$C$6:$L$89,6,0)</f>
        <v>#N/A</v>
      </c>
      <c r="H179" s="117" t="e">
        <f>VLOOKUP(B179,Teams!$C$6:$L$89,7,0)</f>
        <v>#N/A</v>
      </c>
      <c r="I179" s="117"/>
      <c r="J179" s="117"/>
      <c r="K179" s="117" t="e">
        <f>VLOOKUP(B179,Teams!$C$6:$L$89,8,0)</f>
        <v>#N/A</v>
      </c>
      <c r="L179" s="117" t="e">
        <f>VLOOKUP(B179,Teams!$C$6:$L$89,9,0)</f>
        <v>#N/A</v>
      </c>
      <c r="M179" s="290"/>
      <c r="N179" s="181" t="e">
        <f>SUM(E177:L179)</f>
        <v>#N/A</v>
      </c>
      <c r="O179" s="157" t="e">
        <f>AVERAGE(E177:J179)</f>
        <v>#N/A</v>
      </c>
    </row>
    <row r="180" spans="1:15" ht="15.75" thickTop="1">
      <c r="A180" s="657">
        <v>65</v>
      </c>
      <c r="B180" s="139"/>
      <c r="C180" s="121" t="e">
        <f>VLOOKUP(B180,Single!$C$6:$N$95,2,0)</f>
        <v>#N/A</v>
      </c>
      <c r="D180" s="122" t="e">
        <f>VLOOKUP(B180,Single!$C$6:$N$95,3,0)</f>
        <v>#N/A</v>
      </c>
      <c r="E180" s="122" t="e">
        <f>VLOOKUP(B180,Single!$C$6:$N$95,4,0)</f>
        <v>#N/A</v>
      </c>
      <c r="F180" s="122" t="e">
        <f>VLOOKUP(B180,Single!$C$6:$N$95,5,0)</f>
        <v>#N/A</v>
      </c>
      <c r="G180" s="122" t="e">
        <f>VLOOKUP(B180,Single!$C$6:$N$95,6,0)</f>
        <v>#N/A</v>
      </c>
      <c r="H180" s="122" t="e">
        <f>VLOOKUP(B180,Single!$C$6:$N$95,7,0)</f>
        <v>#N/A</v>
      </c>
      <c r="I180" s="122" t="e">
        <f>VLOOKUP(B180,Single!$C$6:$N$95,8,0)</f>
        <v>#N/A</v>
      </c>
      <c r="J180" s="122" t="e">
        <f>VLOOKUP(B180,Single!$C$6:$N$95,9,0)</f>
        <v>#N/A</v>
      </c>
      <c r="K180" s="122" t="e">
        <f>VLOOKUP(B180,Single!$C$6:$N$95,10,0)</f>
        <v>#N/A</v>
      </c>
      <c r="L180" s="122" t="e">
        <f>VLOOKUP(B180,Single!$C$6:$N$95,11,0)</f>
        <v>#N/A</v>
      </c>
      <c r="M180" s="56"/>
      <c r="N180" s="81" t="e">
        <f>SUM(E180:L182)</f>
        <v>#N/A</v>
      </c>
      <c r="O180" s="158" t="e">
        <f>AVERAGE(E180:J182)</f>
        <v>#N/A</v>
      </c>
    </row>
    <row r="181" spans="1:15" ht="15">
      <c r="A181" s="654"/>
      <c r="B181" s="129"/>
      <c r="C181" s="141"/>
      <c r="D181" s="203" t="e">
        <f>VLOOKUP(B181,Doubles!$C$6:$N$93,3,0)</f>
        <v>#N/A</v>
      </c>
      <c r="E181" s="57" t="e">
        <f>VLOOKUP(B181,Doubles!$C$6:$N$93,4,0)</f>
        <v>#N/A</v>
      </c>
      <c r="F181" s="57" t="e">
        <f>VLOOKUP(B181,Doubles!$C$6:$N$93,5,0)</f>
        <v>#N/A</v>
      </c>
      <c r="G181" s="57" t="e">
        <f>VLOOKUP(B181,Doubles!$C$6:$N$93,6,0)</f>
        <v>#N/A</v>
      </c>
      <c r="H181" s="57" t="e">
        <f>VLOOKUP(B181,Doubles!$C$6:$N$93,7,0)</f>
        <v>#N/A</v>
      </c>
      <c r="I181" s="57" t="e">
        <f>VLOOKUP(B181,Doubles!$C$6:$N$93,8,0)</f>
        <v>#N/A</v>
      </c>
      <c r="J181" s="57" t="e">
        <f>VLOOKUP(B181,Doubles!$C$6:$N$93,9,0)</f>
        <v>#N/A</v>
      </c>
      <c r="K181" s="57" t="e">
        <f>VLOOKUP(B181,Doubles!$C$6:$N$93,10,0)</f>
        <v>#N/A</v>
      </c>
      <c r="L181" s="57" t="e">
        <f>VLOOKUP(B181,Doubles!$C$6:$N$93,11,0)</f>
        <v>#N/A</v>
      </c>
      <c r="M181" s="72"/>
      <c r="N181" s="182" t="e">
        <f>SUM(E180:L182)</f>
        <v>#N/A</v>
      </c>
      <c r="O181" s="156" t="e">
        <f>AVERAGE(E180:J182)</f>
        <v>#N/A</v>
      </c>
    </row>
    <row r="182" spans="1:15" ht="15.75" thickBot="1">
      <c r="A182" s="655"/>
      <c r="B182" s="137"/>
      <c r="C182" s="137"/>
      <c r="D182" s="204" t="e">
        <f>VLOOKUP(B182,Teams!C198:L281,3,0)</f>
        <v>#N/A</v>
      </c>
      <c r="E182" s="117" t="e">
        <f>VLOOKUP(B182,Teams!$C$6:$L$89,4,0)</f>
        <v>#N/A</v>
      </c>
      <c r="F182" s="117" t="e">
        <f>VLOOKUP(B182,Teams!$C$6:$L$89,5,0)</f>
        <v>#N/A</v>
      </c>
      <c r="G182" s="117" t="e">
        <f>VLOOKUP(B182,Teams!$C$6:$L$89,6,0)</f>
        <v>#N/A</v>
      </c>
      <c r="H182" s="117" t="e">
        <f>VLOOKUP(B182,Teams!$C$6:$L$89,7,0)</f>
        <v>#N/A</v>
      </c>
      <c r="I182" s="117"/>
      <c r="J182" s="117"/>
      <c r="K182" s="117" t="e">
        <f>VLOOKUP(B182,Teams!$C$6:$L$89,8,0)</f>
        <v>#N/A</v>
      </c>
      <c r="L182" s="117" t="e">
        <f>VLOOKUP(B182,Teams!$C$6:$L$89,9,0)</f>
        <v>#N/A</v>
      </c>
      <c r="M182" s="290"/>
      <c r="N182" s="181" t="e">
        <f>SUM(E180:L182)</f>
        <v>#N/A</v>
      </c>
      <c r="O182" s="157" t="e">
        <f>AVERAGE(E180:J182)</f>
        <v>#N/A</v>
      </c>
    </row>
    <row r="183" spans="1:15" ht="15.75" thickTop="1">
      <c r="A183" s="657">
        <v>66</v>
      </c>
      <c r="B183" s="139"/>
      <c r="C183" s="121" t="e">
        <f>VLOOKUP(B183,Single!$C$6:$N$95,2,0)</f>
        <v>#N/A</v>
      </c>
      <c r="D183" s="122" t="e">
        <f>VLOOKUP(B183,Single!$C$6:$N$95,3,0)</f>
        <v>#N/A</v>
      </c>
      <c r="E183" s="122" t="e">
        <f>VLOOKUP(B183,Single!$C$6:$N$95,4,0)</f>
        <v>#N/A</v>
      </c>
      <c r="F183" s="122" t="e">
        <f>VLOOKUP(B183,Single!$C$6:$N$95,5,0)</f>
        <v>#N/A</v>
      </c>
      <c r="G183" s="122" t="e">
        <f>VLOOKUP(B183,Single!$C$6:$N$95,6,0)</f>
        <v>#N/A</v>
      </c>
      <c r="H183" s="122" t="e">
        <f>VLOOKUP(B183,Single!$C$6:$N$95,7,0)</f>
        <v>#N/A</v>
      </c>
      <c r="I183" s="122" t="e">
        <f>VLOOKUP(B183,Single!$C$6:$N$95,8,0)</f>
        <v>#N/A</v>
      </c>
      <c r="J183" s="122" t="e">
        <f>VLOOKUP(B183,Single!$C$6:$N$95,9,0)</f>
        <v>#N/A</v>
      </c>
      <c r="K183" s="122" t="e">
        <f>VLOOKUP(B183,Single!$C$6:$N$95,10,0)</f>
        <v>#N/A</v>
      </c>
      <c r="L183" s="122" t="e">
        <f>VLOOKUP(B183,Single!$C$6:$N$95,11,0)</f>
        <v>#N/A</v>
      </c>
      <c r="M183" s="56"/>
      <c r="N183" s="81" t="e">
        <f>SUM(E183:L185)</f>
        <v>#N/A</v>
      </c>
      <c r="O183" s="158" t="e">
        <f>AVERAGE(E183:J185)</f>
        <v>#N/A</v>
      </c>
    </row>
    <row r="184" spans="1:15" ht="15">
      <c r="A184" s="654"/>
      <c r="B184" s="129"/>
      <c r="C184" s="141"/>
      <c r="D184" s="203" t="e">
        <f>VLOOKUP(B184,Doubles!$C$6:$N$93,3,0)</f>
        <v>#N/A</v>
      </c>
      <c r="E184" s="57" t="e">
        <f>VLOOKUP(B184,Doubles!$C$6:$N$93,4,0)</f>
        <v>#N/A</v>
      </c>
      <c r="F184" s="57" t="e">
        <f>VLOOKUP(B184,Doubles!$C$6:$N$93,5,0)</f>
        <v>#N/A</v>
      </c>
      <c r="G184" s="57" t="e">
        <f>VLOOKUP(B184,Doubles!$C$6:$N$93,6,0)</f>
        <v>#N/A</v>
      </c>
      <c r="H184" s="57" t="e">
        <f>VLOOKUP(B184,Doubles!$C$6:$N$93,7,0)</f>
        <v>#N/A</v>
      </c>
      <c r="I184" s="57" t="e">
        <f>VLOOKUP(B184,Doubles!$C$6:$N$93,8,0)</f>
        <v>#N/A</v>
      </c>
      <c r="J184" s="57" t="e">
        <f>VLOOKUP(B184,Doubles!$C$6:$N$93,9,0)</f>
        <v>#N/A</v>
      </c>
      <c r="K184" s="57" t="e">
        <f>VLOOKUP(B184,Doubles!$C$6:$N$93,10,0)</f>
        <v>#N/A</v>
      </c>
      <c r="L184" s="57" t="e">
        <f>VLOOKUP(B184,Doubles!$C$6:$N$93,11,0)</f>
        <v>#N/A</v>
      </c>
      <c r="M184" s="72"/>
      <c r="N184" s="182" t="e">
        <f>SUM(E183:L185)</f>
        <v>#N/A</v>
      </c>
      <c r="O184" s="156" t="e">
        <f>AVERAGE(E183:J185)</f>
        <v>#N/A</v>
      </c>
    </row>
    <row r="185" spans="1:15" ht="15.75" thickBot="1">
      <c r="A185" s="655"/>
      <c r="B185" s="137"/>
      <c r="C185" s="137"/>
      <c r="D185" s="204" t="e">
        <f>VLOOKUP(B185,Teams!C201:L284,3,0)</f>
        <v>#N/A</v>
      </c>
      <c r="E185" s="117" t="e">
        <f>VLOOKUP(B185,Teams!$C$6:$L$89,4,0)</f>
        <v>#N/A</v>
      </c>
      <c r="F185" s="117" t="e">
        <f>VLOOKUP(B185,Teams!$C$6:$L$89,5,0)</f>
        <v>#N/A</v>
      </c>
      <c r="G185" s="117" t="e">
        <f>VLOOKUP(B185,Teams!$C$6:$L$89,6,0)</f>
        <v>#N/A</v>
      </c>
      <c r="H185" s="117" t="e">
        <f>VLOOKUP(B185,Teams!$C$6:$L$89,7,0)</f>
        <v>#N/A</v>
      </c>
      <c r="I185" s="117"/>
      <c r="J185" s="117"/>
      <c r="K185" s="117" t="e">
        <f>VLOOKUP(B185,Teams!$C$6:$L$89,8,0)</f>
        <v>#N/A</v>
      </c>
      <c r="L185" s="117" t="e">
        <f>VLOOKUP(B185,Teams!$C$6:$L$89,9,0)</f>
        <v>#N/A</v>
      </c>
      <c r="M185" s="290"/>
      <c r="N185" s="181" t="e">
        <f>SUM(E183:L185)</f>
        <v>#N/A</v>
      </c>
      <c r="O185" s="157" t="e">
        <f>AVERAGE(E183:J185)</f>
        <v>#N/A</v>
      </c>
    </row>
    <row r="186" spans="1:15" ht="15.75" thickTop="1">
      <c r="A186" s="657">
        <v>67</v>
      </c>
      <c r="B186" s="139"/>
      <c r="C186" s="121" t="e">
        <f>VLOOKUP(B186,Single!$C$6:$N$95,2,0)</f>
        <v>#N/A</v>
      </c>
      <c r="D186" s="122" t="e">
        <f>VLOOKUP(B186,Single!$C$6:$N$95,3,0)</f>
        <v>#N/A</v>
      </c>
      <c r="E186" s="122" t="e">
        <f>VLOOKUP(B186,Single!$C$6:$N$95,4,0)</f>
        <v>#N/A</v>
      </c>
      <c r="F186" s="122" t="e">
        <f>VLOOKUP(B186,Single!$C$6:$N$95,5,0)</f>
        <v>#N/A</v>
      </c>
      <c r="G186" s="122" t="e">
        <f>VLOOKUP(B186,Single!$C$6:$N$95,6,0)</f>
        <v>#N/A</v>
      </c>
      <c r="H186" s="122" t="e">
        <f>VLOOKUP(B186,Single!$C$6:$N$95,7,0)</f>
        <v>#N/A</v>
      </c>
      <c r="I186" s="122" t="e">
        <f>VLOOKUP(B186,Single!$C$6:$N$95,8,0)</f>
        <v>#N/A</v>
      </c>
      <c r="J186" s="122" t="e">
        <f>VLOOKUP(B186,Single!$C$6:$N$95,9,0)</f>
        <v>#N/A</v>
      </c>
      <c r="K186" s="122" t="e">
        <f>VLOOKUP(B186,Single!$C$6:$N$95,10,0)</f>
        <v>#N/A</v>
      </c>
      <c r="L186" s="122" t="e">
        <f>VLOOKUP(B186,Single!$C$6:$N$95,11,0)</f>
        <v>#N/A</v>
      </c>
      <c r="M186" s="56"/>
      <c r="N186" s="81" t="e">
        <f>SUM(E186:L188)</f>
        <v>#N/A</v>
      </c>
      <c r="O186" s="158" t="e">
        <f>AVERAGE(E186:J188)</f>
        <v>#N/A</v>
      </c>
    </row>
    <row r="187" spans="1:15" ht="15">
      <c r="A187" s="654"/>
      <c r="B187" s="129"/>
      <c r="C187" s="141"/>
      <c r="D187" s="203" t="e">
        <f>VLOOKUP(B187,Doubles!$C$6:$N$93,3,0)</f>
        <v>#N/A</v>
      </c>
      <c r="E187" s="57" t="e">
        <f>VLOOKUP(B187,Doubles!$C$6:$N$93,4,0)</f>
        <v>#N/A</v>
      </c>
      <c r="F187" s="57" t="e">
        <f>VLOOKUP(B187,Doubles!$C$6:$N$93,5,0)</f>
        <v>#N/A</v>
      </c>
      <c r="G187" s="57" t="e">
        <f>VLOOKUP(B187,Doubles!$C$6:$N$93,6,0)</f>
        <v>#N/A</v>
      </c>
      <c r="H187" s="57" t="e">
        <f>VLOOKUP(B187,Doubles!$C$6:$N$93,7,0)</f>
        <v>#N/A</v>
      </c>
      <c r="I187" s="57" t="e">
        <f>VLOOKUP(B187,Doubles!$C$6:$N$93,8,0)</f>
        <v>#N/A</v>
      </c>
      <c r="J187" s="57" t="e">
        <f>VLOOKUP(B187,Doubles!$C$6:$N$93,9,0)</f>
        <v>#N/A</v>
      </c>
      <c r="K187" s="57" t="e">
        <f>VLOOKUP(B187,Doubles!$C$6:$N$93,10,0)</f>
        <v>#N/A</v>
      </c>
      <c r="L187" s="57" t="e">
        <f>VLOOKUP(B187,Doubles!$C$6:$N$93,11,0)</f>
        <v>#N/A</v>
      </c>
      <c r="M187" s="72"/>
      <c r="N187" s="182" t="e">
        <f>SUM(E186:L188)</f>
        <v>#N/A</v>
      </c>
      <c r="O187" s="156" t="e">
        <f>AVERAGE(E186:J188)</f>
        <v>#N/A</v>
      </c>
    </row>
    <row r="188" spans="1:15" ht="15.75" thickBot="1">
      <c r="A188" s="655"/>
      <c r="B188" s="137"/>
      <c r="C188" s="137"/>
      <c r="D188" s="204" t="e">
        <f>VLOOKUP(B188,Teams!C204:L287,3,0)</f>
        <v>#N/A</v>
      </c>
      <c r="E188" s="117" t="e">
        <f>VLOOKUP(B188,Teams!$C$6:$L$89,4,0)</f>
        <v>#N/A</v>
      </c>
      <c r="F188" s="117" t="e">
        <f>VLOOKUP(B188,Teams!$C$6:$L$89,5,0)</f>
        <v>#N/A</v>
      </c>
      <c r="G188" s="117" t="e">
        <f>VLOOKUP(B188,Teams!$C$6:$L$89,6,0)</f>
        <v>#N/A</v>
      </c>
      <c r="H188" s="117" t="e">
        <f>VLOOKUP(B188,Teams!$C$6:$L$89,7,0)</f>
        <v>#N/A</v>
      </c>
      <c r="I188" s="117"/>
      <c r="J188" s="117"/>
      <c r="K188" s="117" t="e">
        <f>VLOOKUP(B188,Teams!$C$6:$L$89,8,0)</f>
        <v>#N/A</v>
      </c>
      <c r="L188" s="117" t="e">
        <f>VLOOKUP(B188,Teams!$C$6:$L$89,9,0)</f>
        <v>#N/A</v>
      </c>
      <c r="M188" s="290"/>
      <c r="N188" s="181" t="e">
        <f>SUM(E186:L188)</f>
        <v>#N/A</v>
      </c>
      <c r="O188" s="157" t="e">
        <f>AVERAGE(E186:J188)</f>
        <v>#N/A</v>
      </c>
    </row>
    <row r="189" spans="1:15" ht="15.75" thickTop="1">
      <c r="A189" s="657">
        <v>68</v>
      </c>
      <c r="B189" s="139"/>
      <c r="C189" s="121" t="e">
        <f>VLOOKUP(B189,Single!$C$6:$N$95,2,0)</f>
        <v>#N/A</v>
      </c>
      <c r="D189" s="122" t="e">
        <f>VLOOKUP(B189,Single!$C$6:$N$95,3,0)</f>
        <v>#N/A</v>
      </c>
      <c r="E189" s="122" t="e">
        <f>VLOOKUP(B189,Single!$C$6:$N$95,4,0)</f>
        <v>#N/A</v>
      </c>
      <c r="F189" s="122" t="e">
        <f>VLOOKUP(B189,Single!$C$6:$N$95,5,0)</f>
        <v>#N/A</v>
      </c>
      <c r="G189" s="122" t="e">
        <f>VLOOKUP(B189,Single!$C$6:$N$95,6,0)</f>
        <v>#N/A</v>
      </c>
      <c r="H189" s="122" t="e">
        <f>VLOOKUP(B189,Single!$C$6:$N$95,7,0)</f>
        <v>#N/A</v>
      </c>
      <c r="I189" s="122" t="e">
        <f>VLOOKUP(B189,Single!$C$6:$N$95,8,0)</f>
        <v>#N/A</v>
      </c>
      <c r="J189" s="122" t="e">
        <f>VLOOKUP(B189,Single!$C$6:$N$95,9,0)</f>
        <v>#N/A</v>
      </c>
      <c r="K189" s="122" t="e">
        <f>VLOOKUP(B189,Single!$C$6:$N$95,10,0)</f>
        <v>#N/A</v>
      </c>
      <c r="L189" s="122" t="e">
        <f>VLOOKUP(B189,Single!$C$6:$N$95,11,0)</f>
        <v>#N/A</v>
      </c>
      <c r="M189" s="56"/>
      <c r="N189" s="81" t="e">
        <f>SUM(E189:L191)</f>
        <v>#N/A</v>
      </c>
      <c r="O189" s="158" t="e">
        <f>AVERAGE(E189:J191)</f>
        <v>#N/A</v>
      </c>
    </row>
    <row r="190" spans="1:15" ht="15">
      <c r="A190" s="654"/>
      <c r="B190" s="129"/>
      <c r="C190" s="141"/>
      <c r="D190" s="203" t="e">
        <f>VLOOKUP(B190,Doubles!$C$6:$N$93,3,0)</f>
        <v>#N/A</v>
      </c>
      <c r="E190" s="57" t="e">
        <f>VLOOKUP(B190,Doubles!$C$6:$N$93,4,0)</f>
        <v>#N/A</v>
      </c>
      <c r="F190" s="57" t="e">
        <f>VLOOKUP(B190,Doubles!$C$6:$N$93,5,0)</f>
        <v>#N/A</v>
      </c>
      <c r="G190" s="57" t="e">
        <f>VLOOKUP(B190,Doubles!$C$6:$N$93,6,0)</f>
        <v>#N/A</v>
      </c>
      <c r="H190" s="57" t="e">
        <f>VLOOKUP(B190,Doubles!$C$6:$N$93,7,0)</f>
        <v>#N/A</v>
      </c>
      <c r="I190" s="57" t="e">
        <f>VLOOKUP(B190,Doubles!$C$6:$N$93,8,0)</f>
        <v>#N/A</v>
      </c>
      <c r="J190" s="57" t="e">
        <f>VLOOKUP(B190,Doubles!$C$6:$N$93,9,0)</f>
        <v>#N/A</v>
      </c>
      <c r="K190" s="57" t="e">
        <f>VLOOKUP(B190,Doubles!$C$6:$N$93,10,0)</f>
        <v>#N/A</v>
      </c>
      <c r="L190" s="57" t="e">
        <f>VLOOKUP(B190,Doubles!$C$6:$N$93,11,0)</f>
        <v>#N/A</v>
      </c>
      <c r="M190" s="72"/>
      <c r="N190" s="182" t="e">
        <f>SUM(E189:L191)</f>
        <v>#N/A</v>
      </c>
      <c r="O190" s="156" t="e">
        <f>AVERAGE(E189:J191)</f>
        <v>#N/A</v>
      </c>
    </row>
    <row r="191" spans="1:15" ht="15.75" thickBot="1">
      <c r="A191" s="655"/>
      <c r="B191" s="137"/>
      <c r="C191" s="137"/>
      <c r="D191" s="204" t="e">
        <f>VLOOKUP(B191,Teams!C207:L290,3,0)</f>
        <v>#N/A</v>
      </c>
      <c r="E191" s="117" t="e">
        <f>VLOOKUP(B191,Teams!$C$6:$L$89,4,0)</f>
        <v>#N/A</v>
      </c>
      <c r="F191" s="117" t="e">
        <f>VLOOKUP(B191,Teams!$C$6:$L$89,5,0)</f>
        <v>#N/A</v>
      </c>
      <c r="G191" s="117" t="e">
        <f>VLOOKUP(B191,Teams!$C$6:$L$89,6,0)</f>
        <v>#N/A</v>
      </c>
      <c r="H191" s="117" t="e">
        <f>VLOOKUP(B191,Teams!$C$6:$L$89,7,0)</f>
        <v>#N/A</v>
      </c>
      <c r="I191" s="117"/>
      <c r="J191" s="117"/>
      <c r="K191" s="117" t="e">
        <f>VLOOKUP(B191,Teams!$C$6:$L$89,8,0)</f>
        <v>#N/A</v>
      </c>
      <c r="L191" s="117" t="e">
        <f>VLOOKUP(B191,Teams!$C$6:$L$89,9,0)</f>
        <v>#N/A</v>
      </c>
      <c r="M191" s="290"/>
      <c r="N191" s="181" t="e">
        <f>SUM(E189:L191)</f>
        <v>#N/A</v>
      </c>
      <c r="O191" s="157" t="e">
        <f>AVERAGE(E189:J191)</f>
        <v>#N/A</v>
      </c>
    </row>
    <row r="192" spans="1:15" ht="15.75" thickTop="1">
      <c r="A192" s="657">
        <v>69</v>
      </c>
      <c r="B192" s="139"/>
      <c r="C192" s="121" t="e">
        <f>VLOOKUP(B192,Single!$C$6:$N$95,2,0)</f>
        <v>#N/A</v>
      </c>
      <c r="D192" s="122" t="e">
        <f>VLOOKUP(B192,Single!$C$6:$N$95,3,0)</f>
        <v>#N/A</v>
      </c>
      <c r="E192" s="122" t="e">
        <f>VLOOKUP(B192,Single!$C$6:$N$95,4,0)</f>
        <v>#N/A</v>
      </c>
      <c r="F192" s="122" t="e">
        <f>VLOOKUP(B192,Single!$C$6:$N$95,5,0)</f>
        <v>#N/A</v>
      </c>
      <c r="G192" s="122" t="e">
        <f>VLOOKUP(B192,Single!$C$6:$N$95,6,0)</f>
        <v>#N/A</v>
      </c>
      <c r="H192" s="122" t="e">
        <f>VLOOKUP(B192,Single!$C$6:$N$95,7,0)</f>
        <v>#N/A</v>
      </c>
      <c r="I192" s="122" t="e">
        <f>VLOOKUP(B192,Single!$C$6:$N$95,8,0)</f>
        <v>#N/A</v>
      </c>
      <c r="J192" s="122" t="e">
        <f>VLOOKUP(B192,Single!$C$6:$N$95,9,0)</f>
        <v>#N/A</v>
      </c>
      <c r="K192" s="122" t="e">
        <f>VLOOKUP(B192,Single!$C$6:$N$95,10,0)</f>
        <v>#N/A</v>
      </c>
      <c r="L192" s="122" t="e">
        <f>VLOOKUP(B192,Single!$C$6:$N$95,11,0)</f>
        <v>#N/A</v>
      </c>
      <c r="M192" s="56"/>
      <c r="N192" s="81" t="e">
        <f>SUM(E192:L194)</f>
        <v>#N/A</v>
      </c>
      <c r="O192" s="158" t="e">
        <f>AVERAGE(E192:J194)</f>
        <v>#N/A</v>
      </c>
    </row>
    <row r="193" spans="1:15" ht="15">
      <c r="A193" s="654"/>
      <c r="B193" s="129"/>
      <c r="C193" s="141"/>
      <c r="D193" s="203" t="e">
        <f>VLOOKUP(B193,Doubles!$C$6:$N$93,3,0)</f>
        <v>#N/A</v>
      </c>
      <c r="E193" s="57" t="e">
        <f>VLOOKUP(B193,Doubles!$C$6:$N$93,4,0)</f>
        <v>#N/A</v>
      </c>
      <c r="F193" s="57" t="e">
        <f>VLOOKUP(B193,Doubles!$C$6:$N$93,5,0)</f>
        <v>#N/A</v>
      </c>
      <c r="G193" s="57" t="e">
        <f>VLOOKUP(B193,Doubles!$C$6:$N$93,6,0)</f>
        <v>#N/A</v>
      </c>
      <c r="H193" s="57" t="e">
        <f>VLOOKUP(B193,Doubles!$C$6:$N$93,7,0)</f>
        <v>#N/A</v>
      </c>
      <c r="I193" s="57" t="e">
        <f>VLOOKUP(B193,Doubles!$C$6:$N$93,8,0)</f>
        <v>#N/A</v>
      </c>
      <c r="J193" s="57" t="e">
        <f>VLOOKUP(B193,Doubles!$C$6:$N$93,9,0)</f>
        <v>#N/A</v>
      </c>
      <c r="K193" s="57" t="e">
        <f>VLOOKUP(B193,Doubles!$C$6:$N$93,10,0)</f>
        <v>#N/A</v>
      </c>
      <c r="L193" s="57" t="e">
        <f>VLOOKUP(B193,Doubles!$C$6:$N$93,11,0)</f>
        <v>#N/A</v>
      </c>
      <c r="M193" s="72"/>
      <c r="N193" s="182" t="e">
        <f>SUM(E192:L194)</f>
        <v>#N/A</v>
      </c>
      <c r="O193" s="156" t="e">
        <f>AVERAGE(E192:J194)</f>
        <v>#N/A</v>
      </c>
    </row>
    <row r="194" spans="1:15" ht="15.75" thickBot="1">
      <c r="A194" s="655"/>
      <c r="B194" s="137"/>
      <c r="C194" s="137"/>
      <c r="D194" s="204" t="e">
        <f>VLOOKUP(B194,Teams!C210:L293,3,0)</f>
        <v>#N/A</v>
      </c>
      <c r="E194" s="117" t="e">
        <f>VLOOKUP(B194,Teams!$C$6:$L$89,4,0)</f>
        <v>#N/A</v>
      </c>
      <c r="F194" s="117" t="e">
        <f>VLOOKUP(B194,Teams!$C$6:$L$89,5,0)</f>
        <v>#N/A</v>
      </c>
      <c r="G194" s="117" t="e">
        <f>VLOOKUP(B194,Teams!$C$6:$L$89,6,0)</f>
        <v>#N/A</v>
      </c>
      <c r="H194" s="117" t="e">
        <f>VLOOKUP(B194,Teams!$C$6:$L$89,7,0)</f>
        <v>#N/A</v>
      </c>
      <c r="I194" s="117"/>
      <c r="J194" s="117"/>
      <c r="K194" s="117" t="e">
        <f>VLOOKUP(B194,Teams!$C$6:$L$89,8,0)</f>
        <v>#N/A</v>
      </c>
      <c r="L194" s="117" t="e">
        <f>VLOOKUP(B194,Teams!$C$6:$L$89,9,0)</f>
        <v>#N/A</v>
      </c>
      <c r="M194" s="290"/>
      <c r="N194" s="181" t="e">
        <f>SUM(E192:L194)</f>
        <v>#N/A</v>
      </c>
      <c r="O194" s="157" t="e">
        <f>AVERAGE(E192:J194)</f>
        <v>#N/A</v>
      </c>
    </row>
    <row r="195" spans="1:15" ht="15.75" thickTop="1">
      <c r="A195" s="657">
        <v>70</v>
      </c>
      <c r="B195" s="139"/>
      <c r="C195" s="121" t="e">
        <f>VLOOKUP(B195,Single!$C$6:$N$95,2,0)</f>
        <v>#N/A</v>
      </c>
      <c r="D195" s="122" t="e">
        <f>VLOOKUP(B195,Single!$C$6:$N$95,3,0)</f>
        <v>#N/A</v>
      </c>
      <c r="E195" s="122" t="e">
        <f>VLOOKUP(B195,Single!$C$6:$N$95,4,0)</f>
        <v>#N/A</v>
      </c>
      <c r="F195" s="122" t="e">
        <f>VLOOKUP(B195,Single!$C$6:$N$95,5,0)</f>
        <v>#N/A</v>
      </c>
      <c r="G195" s="122" t="e">
        <f>VLOOKUP(B195,Single!$C$6:$N$95,6,0)</f>
        <v>#N/A</v>
      </c>
      <c r="H195" s="122" t="e">
        <f>VLOOKUP(B195,Single!$C$6:$N$95,7,0)</f>
        <v>#N/A</v>
      </c>
      <c r="I195" s="122" t="e">
        <f>VLOOKUP(B195,Single!$C$6:$N$95,8,0)</f>
        <v>#N/A</v>
      </c>
      <c r="J195" s="122" t="e">
        <f>VLOOKUP(B195,Single!$C$6:$N$95,9,0)</f>
        <v>#N/A</v>
      </c>
      <c r="K195" s="122" t="e">
        <f>VLOOKUP(B195,Single!$C$6:$N$95,10,0)</f>
        <v>#N/A</v>
      </c>
      <c r="L195" s="122" t="e">
        <f>VLOOKUP(B195,Single!$C$6:$N$95,11,0)</f>
        <v>#N/A</v>
      </c>
      <c r="M195" s="56"/>
      <c r="N195" s="81" t="e">
        <f>SUM(E195:L197)</f>
        <v>#N/A</v>
      </c>
      <c r="O195" s="158" t="e">
        <f>AVERAGE(E195:J197)</f>
        <v>#N/A</v>
      </c>
    </row>
    <row r="196" spans="1:15" ht="15">
      <c r="A196" s="654"/>
      <c r="B196" s="129"/>
      <c r="C196" s="141"/>
      <c r="D196" s="203" t="e">
        <f>VLOOKUP(B196,Doubles!$C$6:$N$93,3,0)</f>
        <v>#N/A</v>
      </c>
      <c r="E196" s="57" t="e">
        <f>VLOOKUP(B196,Doubles!$C$6:$N$93,4,0)</f>
        <v>#N/A</v>
      </c>
      <c r="F196" s="57" t="e">
        <f>VLOOKUP(B196,Doubles!$C$6:$N$93,5,0)</f>
        <v>#N/A</v>
      </c>
      <c r="G196" s="57" t="e">
        <f>VLOOKUP(B196,Doubles!$C$6:$N$93,6,0)</f>
        <v>#N/A</v>
      </c>
      <c r="H196" s="57" t="e">
        <f>VLOOKUP(B196,Doubles!$C$6:$N$93,7,0)</f>
        <v>#N/A</v>
      </c>
      <c r="I196" s="57" t="e">
        <f>VLOOKUP(B196,Doubles!$C$6:$N$93,8,0)</f>
        <v>#N/A</v>
      </c>
      <c r="J196" s="57" t="e">
        <f>VLOOKUP(B196,Doubles!$C$6:$N$93,9,0)</f>
        <v>#N/A</v>
      </c>
      <c r="K196" s="57" t="e">
        <f>VLOOKUP(B196,Doubles!$C$6:$N$93,10,0)</f>
        <v>#N/A</v>
      </c>
      <c r="L196" s="57" t="e">
        <f>VLOOKUP(B196,Doubles!$C$6:$N$93,11,0)</f>
        <v>#N/A</v>
      </c>
      <c r="M196" s="72"/>
      <c r="N196" s="182" t="e">
        <f>SUM(E195:L197)</f>
        <v>#N/A</v>
      </c>
      <c r="O196" s="156" t="e">
        <f>AVERAGE(E195:J197)</f>
        <v>#N/A</v>
      </c>
    </row>
    <row r="197" spans="1:15" ht="15.75" thickBot="1">
      <c r="A197" s="655"/>
      <c r="B197" s="137"/>
      <c r="C197" s="137"/>
      <c r="D197" s="204" t="e">
        <f>VLOOKUP(B197,Teams!C213:L296,3,0)</f>
        <v>#N/A</v>
      </c>
      <c r="E197" s="117" t="e">
        <f>VLOOKUP(B197,Teams!$C$6:$L$89,4,0)</f>
        <v>#N/A</v>
      </c>
      <c r="F197" s="117" t="e">
        <f>VLOOKUP(B197,Teams!$C$6:$L$89,5,0)</f>
        <v>#N/A</v>
      </c>
      <c r="G197" s="117" t="e">
        <f>VLOOKUP(B197,Teams!$C$6:$L$89,6,0)</f>
        <v>#N/A</v>
      </c>
      <c r="H197" s="117" t="e">
        <f>VLOOKUP(B197,Teams!$C$6:$L$89,7,0)</f>
        <v>#N/A</v>
      </c>
      <c r="I197" s="117"/>
      <c r="J197" s="117"/>
      <c r="K197" s="117" t="e">
        <f>VLOOKUP(B197,Teams!$C$6:$L$89,8,0)</f>
        <v>#N/A</v>
      </c>
      <c r="L197" s="117" t="e">
        <f>VLOOKUP(B197,Teams!$C$6:$L$89,9,0)</f>
        <v>#N/A</v>
      </c>
      <c r="M197" s="290"/>
      <c r="N197" s="181" t="e">
        <f>SUM(E195:L197)</f>
        <v>#N/A</v>
      </c>
      <c r="O197" s="157" t="e">
        <f>AVERAGE(E195:J197)</f>
        <v>#N/A</v>
      </c>
    </row>
    <row r="198" ht="15" thickTop="1"/>
  </sheetData>
  <sheetProtection/>
  <mergeCells count="79">
    <mergeCell ref="A195:A197"/>
    <mergeCell ref="A162:A164"/>
    <mergeCell ref="A165:A167"/>
    <mergeCell ref="A168:A170"/>
    <mergeCell ref="A171:A173"/>
    <mergeCell ref="A174:A176"/>
    <mergeCell ref="A177:A179"/>
    <mergeCell ref="A180:A182"/>
    <mergeCell ref="A183:A185"/>
    <mergeCell ref="A186:A188"/>
    <mergeCell ref="A189:A191"/>
    <mergeCell ref="A192:A194"/>
    <mergeCell ref="A159:A161"/>
    <mergeCell ref="A126:A128"/>
    <mergeCell ref="A129:A131"/>
    <mergeCell ref="A132:A134"/>
    <mergeCell ref="A135:A137"/>
    <mergeCell ref="A138:A140"/>
    <mergeCell ref="A141:A143"/>
    <mergeCell ref="A144:A146"/>
    <mergeCell ref="A147:A149"/>
    <mergeCell ref="A150:A152"/>
    <mergeCell ref="A153:A155"/>
    <mergeCell ref="A156:A158"/>
    <mergeCell ref="A123:A125"/>
    <mergeCell ref="A90:A92"/>
    <mergeCell ref="A93:A95"/>
    <mergeCell ref="A96:A98"/>
    <mergeCell ref="A99:A101"/>
    <mergeCell ref="A102:A104"/>
    <mergeCell ref="A105:A107"/>
    <mergeCell ref="A108:A110"/>
    <mergeCell ref="A111:A113"/>
    <mergeCell ref="A114:A116"/>
    <mergeCell ref="A117:A119"/>
    <mergeCell ref="A120:A122"/>
    <mergeCell ref="A87:A89"/>
    <mergeCell ref="A54:A56"/>
    <mergeCell ref="A57:A59"/>
    <mergeCell ref="A60:A62"/>
    <mergeCell ref="A63:A65"/>
    <mergeCell ref="A66:A68"/>
    <mergeCell ref="A69:A71"/>
    <mergeCell ref="A72:A74"/>
    <mergeCell ref="A75:A77"/>
    <mergeCell ref="A78:A80"/>
    <mergeCell ref="A81:A83"/>
    <mergeCell ref="A84:A86"/>
    <mergeCell ref="A51:A53"/>
    <mergeCell ref="A18:A20"/>
    <mergeCell ref="A21:A23"/>
    <mergeCell ref="A24:A26"/>
    <mergeCell ref="A27:A29"/>
    <mergeCell ref="A30:A32"/>
    <mergeCell ref="A33:A35"/>
    <mergeCell ref="A36:A38"/>
    <mergeCell ref="A39:A41"/>
    <mergeCell ref="A42:A44"/>
    <mergeCell ref="A45:A47"/>
    <mergeCell ref="A48:A50"/>
    <mergeCell ref="A15:A17"/>
    <mergeCell ref="G2:G5"/>
    <mergeCell ref="H2:H5"/>
    <mergeCell ref="I2:I5"/>
    <mergeCell ref="J2:J5"/>
    <mergeCell ref="A6:A8"/>
    <mergeCell ref="A9:A11"/>
    <mergeCell ref="A12:A14"/>
    <mergeCell ref="A1:O1"/>
    <mergeCell ref="A2:A5"/>
    <mergeCell ref="B2:B5"/>
    <mergeCell ref="C2:C5"/>
    <mergeCell ref="D2:D5"/>
    <mergeCell ref="E2:E5"/>
    <mergeCell ref="F2:F5"/>
    <mergeCell ref="N2:N5"/>
    <mergeCell ref="O2:O5"/>
    <mergeCell ref="K2:K5"/>
    <mergeCell ref="L2:L5"/>
  </mergeCells>
  <conditionalFormatting sqref="A6 A9 A12 A18 A24 A15 A21 A27 A30 A33 A36 A39 A42 A45 A48 A51 A54 A57 A60 A63 A66 A69 A72 A75 A78 A81 A84 A87 A90 A93 A96 A99 A102 A105 A108 A111 K77:M77 K8:M8 K11:M11 K14:M14 E22:J22 K20:M20 K17:M17 K38:M38 K56:M56 E13:J13 E19:J19 E16:J16 E10:J10 E8:H8 E11:H11 E14:H14 E17:H17 E20:H20 E23:H23 K26:M26 K29:M29 E37:J37 K32:M32 K41:M41 E28:J28 E31:J31 E25:J25 E26:H26 E29:H29 E32:H32 E38:H38 E40:J40 K44:M44 K47:M47 E55:J55 K53:M53 K50:M50 K59:M59 E46:J46 E52:J52 E49:J49 E43:J43 E44:H44 E47:H47 E50:H50 E53:H53 E56:H56 E58:J58 E59:H59 K62:M62 E61:J61 E62:H62 K65:M65 K68:M68 E76:J76 K74:M74 K71:M71 K80:M80 E67:J67 E73:J73 E70:J70 E64:J64 E65:H65 E68:H68 E71:H71 E74:H74 E77:H77 E79:J79 E80:H80 K83:M83 K86:M86 K92:M92 K89:M89 K98:M98 E82:J83 E85:J86 E88:J89 E91:J92 E94:J95 K101:M101 E41:G41 A114 A117 A120 A123 A126 A129 A132 A135 A138 A141 A144 A147 A150 A153 A156 A159 A162 A165 A168 A171 A174 A177 A180 A183 A186 A189 A192 A195 E128:J128 F126:J127 E130:J197 L125:M125 L128:M128 L131:M131 L137:M137 L134:M134 L140:M140 L143:M143 L146:M146 L149:M149 L152:M152 L155:M155 L158:M158 L161:M161 L164:M164 L167:M167 L170:M170 L173:M173 L176:M176 L179:M179 L182:M182 L185:M185 L188:M188 L191:M191 L194:M194 L197:M197 E6:J7 F129:J129 E33:J35 D7:D8 E97:J125">
    <cfRule type="cellIs" priority="5" dxfId="279" operator="between" stopIfTrue="1">
      <formula>200</formula>
      <formula>219</formula>
    </cfRule>
    <cfRule type="cellIs" priority="6" dxfId="280" operator="between" stopIfTrue="1">
      <formula>220</formula>
      <formula>249</formula>
    </cfRule>
    <cfRule type="cellIs" priority="7" dxfId="281" operator="between" stopIfTrue="1">
      <formula>250</formula>
      <formula>300</formula>
    </cfRule>
  </conditionalFormatting>
  <conditionalFormatting sqref="J41 E41:H41 E128:J128 F126:J127 E130:J197 F129:J129 D7:D8 E7:J40 E42:J125">
    <cfRule type="cellIs" priority="1" dxfId="283" operator="between">
      <formula>250</formula>
      <formula>300</formula>
    </cfRule>
    <cfRule type="cellIs" priority="2" dxfId="284" operator="between">
      <formula>250</formula>
      <formula>300</formula>
    </cfRule>
    <cfRule type="cellIs" priority="3" dxfId="285" operator="between">
      <formula>220</formula>
      <formula>249</formula>
    </cfRule>
    <cfRule type="cellIs" priority="4" dxfId="286" operator="between">
      <formula>200</formula>
      <formula>219</formula>
    </cfRule>
  </conditionalFormatting>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F44"/>
  <sheetViews>
    <sheetView zoomScalePageLayoutView="0" workbookViewId="0" topLeftCell="A4">
      <selection activeCell="H47" sqref="H47"/>
    </sheetView>
  </sheetViews>
  <sheetFormatPr defaultColWidth="9.140625" defaultRowHeight="15"/>
  <cols>
    <col min="1" max="1" width="23.8515625" style="0" customWidth="1"/>
    <col min="5" max="5" width="21.57421875" style="0" customWidth="1"/>
  </cols>
  <sheetData>
    <row r="1" spans="1:6" ht="15">
      <c r="A1" s="230" t="s">
        <v>154</v>
      </c>
      <c r="B1" s="21" t="s">
        <v>121</v>
      </c>
      <c r="E1" s="46" t="s">
        <v>154</v>
      </c>
      <c r="F1" s="46" t="s">
        <v>121</v>
      </c>
    </row>
    <row r="2" spans="1:6" ht="15">
      <c r="A2" s="231" t="s">
        <v>147</v>
      </c>
      <c r="B2" s="232" t="s">
        <v>121</v>
      </c>
      <c r="E2" s="46"/>
      <c r="F2" s="46"/>
    </row>
    <row r="3" spans="1:6" ht="15">
      <c r="A3" s="59" t="s">
        <v>163</v>
      </c>
      <c r="B3" s="54" t="s">
        <v>122</v>
      </c>
      <c r="E3" s="46" t="s">
        <v>163</v>
      </c>
      <c r="F3" s="46" t="s">
        <v>122</v>
      </c>
    </row>
    <row r="4" spans="1:6" ht="15">
      <c r="A4" s="59" t="s">
        <v>164</v>
      </c>
      <c r="B4" s="54" t="s">
        <v>122</v>
      </c>
      <c r="E4" s="46" t="s">
        <v>164</v>
      </c>
      <c r="F4" s="46" t="s">
        <v>122</v>
      </c>
    </row>
    <row r="5" spans="1:6" ht="15">
      <c r="A5" s="233" t="s">
        <v>155</v>
      </c>
      <c r="B5" s="232" t="s">
        <v>121</v>
      </c>
      <c r="E5" s="46"/>
      <c r="F5" s="46"/>
    </row>
    <row r="6" spans="1:6" ht="15">
      <c r="A6" s="59" t="s">
        <v>165</v>
      </c>
      <c r="B6" s="61" t="s">
        <v>156</v>
      </c>
      <c r="E6" s="46" t="s">
        <v>165</v>
      </c>
      <c r="F6" s="46" t="s">
        <v>156</v>
      </c>
    </row>
    <row r="7" spans="1:6" ht="15">
      <c r="A7" s="231" t="s">
        <v>148</v>
      </c>
      <c r="B7" s="232" t="s">
        <v>121</v>
      </c>
      <c r="E7" s="46"/>
      <c r="F7" s="46"/>
    </row>
    <row r="8" spans="1:6" ht="15">
      <c r="A8" s="59" t="s">
        <v>166</v>
      </c>
      <c r="B8" s="61" t="s">
        <v>156</v>
      </c>
      <c r="E8" s="46" t="s">
        <v>166</v>
      </c>
      <c r="F8" s="46" t="s">
        <v>156</v>
      </c>
    </row>
    <row r="9" spans="1:6" ht="15">
      <c r="A9" s="59" t="s">
        <v>157</v>
      </c>
      <c r="B9" s="54" t="s">
        <v>158</v>
      </c>
      <c r="E9" s="46" t="s">
        <v>157</v>
      </c>
      <c r="F9" s="46" t="s">
        <v>158</v>
      </c>
    </row>
    <row r="10" spans="1:6" ht="15">
      <c r="A10" s="59" t="s">
        <v>111</v>
      </c>
      <c r="B10" s="54" t="s">
        <v>121</v>
      </c>
      <c r="E10" s="46" t="s">
        <v>111</v>
      </c>
      <c r="F10" s="46" t="s">
        <v>121</v>
      </c>
    </row>
    <row r="11" spans="1:6" ht="15">
      <c r="A11" s="233" t="s">
        <v>159</v>
      </c>
      <c r="B11" s="232" t="s">
        <v>121</v>
      </c>
      <c r="E11" s="46"/>
      <c r="F11" s="46"/>
    </row>
    <row r="12" spans="1:6" ht="15">
      <c r="A12" s="59" t="s">
        <v>167</v>
      </c>
      <c r="B12" s="54" t="s">
        <v>122</v>
      </c>
      <c r="E12" s="46" t="s">
        <v>167</v>
      </c>
      <c r="F12" s="46" t="s">
        <v>122</v>
      </c>
    </row>
    <row r="13" spans="1:6" ht="15">
      <c r="A13" s="59" t="s">
        <v>119</v>
      </c>
      <c r="B13" s="63" t="s">
        <v>121</v>
      </c>
      <c r="E13" s="46" t="s">
        <v>119</v>
      </c>
      <c r="F13" s="46" t="s">
        <v>121</v>
      </c>
    </row>
    <row r="14" spans="1:6" ht="15">
      <c r="A14" s="59" t="s">
        <v>113</v>
      </c>
      <c r="B14" s="54" t="s">
        <v>121</v>
      </c>
      <c r="E14" s="46" t="s">
        <v>113</v>
      </c>
      <c r="F14" s="46" t="s">
        <v>121</v>
      </c>
    </row>
    <row r="15" spans="1:6" ht="15">
      <c r="A15" s="233" t="s">
        <v>168</v>
      </c>
      <c r="B15" s="234" t="s">
        <v>156</v>
      </c>
      <c r="E15" s="46"/>
      <c r="F15" s="46"/>
    </row>
    <row r="16" spans="1:6" ht="15">
      <c r="A16" s="53" t="s">
        <v>149</v>
      </c>
      <c r="B16" s="54" t="s">
        <v>121</v>
      </c>
      <c r="E16" s="46" t="s">
        <v>149</v>
      </c>
      <c r="F16" s="46" t="s">
        <v>121</v>
      </c>
    </row>
    <row r="17" spans="1:6" ht="15">
      <c r="A17" s="235" t="s">
        <v>179</v>
      </c>
      <c r="B17" s="236" t="s">
        <v>121</v>
      </c>
      <c r="E17" s="46"/>
      <c r="F17" s="46"/>
    </row>
    <row r="18" spans="1:6" ht="15">
      <c r="A18" s="59" t="s">
        <v>120</v>
      </c>
      <c r="B18" s="54" t="s">
        <v>121</v>
      </c>
      <c r="E18" s="46" t="s">
        <v>120</v>
      </c>
      <c r="F18" s="46" t="s">
        <v>121</v>
      </c>
    </row>
    <row r="19" spans="1:6" ht="15">
      <c r="A19" s="233" t="s">
        <v>169</v>
      </c>
      <c r="B19" s="234" t="s">
        <v>156</v>
      </c>
      <c r="E19" s="46"/>
      <c r="F19" s="46"/>
    </row>
    <row r="20" spans="1:6" ht="15">
      <c r="A20" s="53" t="s">
        <v>112</v>
      </c>
      <c r="B20" s="54" t="s">
        <v>121</v>
      </c>
      <c r="E20" s="46" t="s">
        <v>112</v>
      </c>
      <c r="F20" s="46" t="s">
        <v>121</v>
      </c>
    </row>
    <row r="21" spans="1:6" ht="15">
      <c r="A21" s="233" t="s">
        <v>170</v>
      </c>
      <c r="B21" s="234" t="s">
        <v>156</v>
      </c>
      <c r="E21" s="46"/>
      <c r="F21" s="46"/>
    </row>
    <row r="22" spans="1:6" ht="15">
      <c r="A22" s="233" t="s">
        <v>171</v>
      </c>
      <c r="B22" s="234" t="s">
        <v>156</v>
      </c>
      <c r="E22" s="46"/>
      <c r="F22" s="46"/>
    </row>
    <row r="23" spans="1:6" ht="15">
      <c r="A23" s="59" t="s">
        <v>180</v>
      </c>
      <c r="B23" s="54" t="s">
        <v>121</v>
      </c>
      <c r="E23" s="46" t="s">
        <v>180</v>
      </c>
      <c r="F23" s="46" t="s">
        <v>121</v>
      </c>
    </row>
    <row r="24" spans="1:6" ht="15">
      <c r="A24" s="53" t="s">
        <v>150</v>
      </c>
      <c r="B24" s="54" t="s">
        <v>121</v>
      </c>
      <c r="E24" s="46" t="s">
        <v>150</v>
      </c>
      <c r="F24" s="46" t="s">
        <v>121</v>
      </c>
    </row>
    <row r="25" spans="1:6" ht="15">
      <c r="A25" s="53" t="s">
        <v>108</v>
      </c>
      <c r="B25" s="54" t="s">
        <v>121</v>
      </c>
      <c r="E25" s="46" t="s">
        <v>108</v>
      </c>
      <c r="F25" s="46" t="s">
        <v>121</v>
      </c>
    </row>
    <row r="26" spans="1:6" ht="15">
      <c r="A26" s="59" t="s">
        <v>116</v>
      </c>
      <c r="B26" s="54" t="s">
        <v>121</v>
      </c>
      <c r="E26" s="46" t="s">
        <v>116</v>
      </c>
      <c r="F26" s="46" t="s">
        <v>121</v>
      </c>
    </row>
    <row r="27" spans="1:6" ht="15">
      <c r="A27" s="59" t="s">
        <v>172</v>
      </c>
      <c r="B27" s="54" t="s">
        <v>122</v>
      </c>
      <c r="E27" s="46" t="s">
        <v>172</v>
      </c>
      <c r="F27" s="46" t="s">
        <v>122</v>
      </c>
    </row>
    <row r="28" spans="1:6" ht="15">
      <c r="A28" s="59" t="s">
        <v>160</v>
      </c>
      <c r="B28" s="54" t="s">
        <v>121</v>
      </c>
      <c r="E28" s="46" t="s">
        <v>160</v>
      </c>
      <c r="F28" s="46" t="s">
        <v>121</v>
      </c>
    </row>
    <row r="29" spans="1:6" ht="15">
      <c r="A29" s="59" t="s">
        <v>173</v>
      </c>
      <c r="B29" s="54" t="s">
        <v>122</v>
      </c>
      <c r="E29" s="46" t="s">
        <v>173</v>
      </c>
      <c r="F29" s="46" t="s">
        <v>122</v>
      </c>
    </row>
    <row r="30" spans="1:6" ht="15">
      <c r="A30" s="53" t="s">
        <v>151</v>
      </c>
      <c r="B30" s="54" t="s">
        <v>121</v>
      </c>
      <c r="E30" s="46" t="s">
        <v>151</v>
      </c>
      <c r="F30" s="46" t="s">
        <v>121</v>
      </c>
    </row>
    <row r="31" spans="1:6" ht="15">
      <c r="A31" s="53" t="s">
        <v>152</v>
      </c>
      <c r="B31" s="63" t="s">
        <v>121</v>
      </c>
      <c r="E31" s="46" t="s">
        <v>152</v>
      </c>
      <c r="F31" s="46" t="s">
        <v>121</v>
      </c>
    </row>
    <row r="32" spans="1:6" ht="15">
      <c r="A32" s="53" t="s">
        <v>115</v>
      </c>
      <c r="B32" s="54" t="s">
        <v>121</v>
      </c>
      <c r="E32" s="46" t="s">
        <v>115</v>
      </c>
      <c r="F32" s="46" t="s">
        <v>121</v>
      </c>
    </row>
    <row r="33" spans="1:6" ht="15">
      <c r="A33" s="59" t="s">
        <v>174</v>
      </c>
      <c r="B33" s="54" t="s">
        <v>122</v>
      </c>
      <c r="E33" s="46" t="s">
        <v>174</v>
      </c>
      <c r="F33" s="46" t="s">
        <v>122</v>
      </c>
    </row>
    <row r="34" spans="1:6" ht="15">
      <c r="A34" s="59" t="s">
        <v>175</v>
      </c>
      <c r="B34" s="61" t="s">
        <v>156</v>
      </c>
      <c r="E34" s="46" t="s">
        <v>175</v>
      </c>
      <c r="F34" s="46" t="s">
        <v>156</v>
      </c>
    </row>
    <row r="35" spans="1:6" ht="15">
      <c r="A35" s="59" t="s">
        <v>181</v>
      </c>
      <c r="B35" s="54" t="s">
        <v>121</v>
      </c>
      <c r="E35" s="46" t="s">
        <v>181</v>
      </c>
      <c r="F35" s="46" t="s">
        <v>121</v>
      </c>
    </row>
    <row r="36" spans="1:6" ht="15">
      <c r="A36" s="59" t="s">
        <v>161</v>
      </c>
      <c r="B36" s="54" t="s">
        <v>121</v>
      </c>
      <c r="E36" s="46" t="s">
        <v>161</v>
      </c>
      <c r="F36" s="46" t="s">
        <v>121</v>
      </c>
    </row>
    <row r="37" spans="1:6" ht="15">
      <c r="A37" s="59" t="s">
        <v>114</v>
      </c>
      <c r="B37" s="54" t="s">
        <v>121</v>
      </c>
      <c r="E37" s="46" t="s">
        <v>114</v>
      </c>
      <c r="F37" s="46" t="s">
        <v>121</v>
      </c>
    </row>
    <row r="38" spans="1:6" ht="15">
      <c r="A38" s="69" t="s">
        <v>153</v>
      </c>
      <c r="B38" s="70" t="s">
        <v>121</v>
      </c>
      <c r="E38" s="46" t="s">
        <v>153</v>
      </c>
      <c r="F38" s="46" t="s">
        <v>121</v>
      </c>
    </row>
    <row r="39" spans="1:6" ht="15">
      <c r="A39" s="53" t="s">
        <v>110</v>
      </c>
      <c r="B39" s="54" t="s">
        <v>121</v>
      </c>
      <c r="E39" s="46" t="s">
        <v>110</v>
      </c>
      <c r="F39" s="46" t="s">
        <v>121</v>
      </c>
    </row>
    <row r="40" spans="1:6" ht="15">
      <c r="A40" s="59" t="s">
        <v>162</v>
      </c>
      <c r="B40" s="54" t="s">
        <v>121</v>
      </c>
      <c r="E40" s="46" t="s">
        <v>162</v>
      </c>
      <c r="F40" s="46" t="s">
        <v>121</v>
      </c>
    </row>
    <row r="41" spans="1:6" ht="15">
      <c r="A41" s="127" t="s">
        <v>178</v>
      </c>
      <c r="B41" s="74" t="s">
        <v>121</v>
      </c>
      <c r="E41" s="46" t="s">
        <v>178</v>
      </c>
      <c r="F41" s="46" t="s">
        <v>121</v>
      </c>
    </row>
    <row r="42" spans="1:6" ht="15">
      <c r="A42" s="53" t="s">
        <v>109</v>
      </c>
      <c r="B42" s="54" t="s">
        <v>121</v>
      </c>
      <c r="E42" s="46" t="s">
        <v>109</v>
      </c>
      <c r="F42" s="46" t="s">
        <v>121</v>
      </c>
    </row>
    <row r="43" spans="1:6" ht="15">
      <c r="A43" s="233" t="s">
        <v>176</v>
      </c>
      <c r="B43" s="234" t="s">
        <v>156</v>
      </c>
      <c r="E43" s="46"/>
      <c r="F43" s="46"/>
    </row>
    <row r="44" spans="1:6" ht="15">
      <c r="A44" s="233" t="s">
        <v>177</v>
      </c>
      <c r="B44" s="234" t="s">
        <v>156</v>
      </c>
      <c r="E44" s="46"/>
      <c r="F44" s="46"/>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5" tint="0.5999900102615356"/>
  </sheetPr>
  <dimension ref="A1:P35"/>
  <sheetViews>
    <sheetView zoomScalePageLayoutView="0" workbookViewId="0" topLeftCell="A1">
      <selection activeCell="I11" sqref="I11"/>
    </sheetView>
  </sheetViews>
  <sheetFormatPr defaultColWidth="9.140625" defaultRowHeight="15"/>
  <cols>
    <col min="1" max="1" width="5.7109375" style="0" customWidth="1"/>
    <col min="2" max="2" width="28.7109375" style="0" customWidth="1"/>
    <col min="3" max="7" width="9.7109375" style="0" customWidth="1"/>
    <col min="8" max="9" width="8.7109375" style="0" customWidth="1"/>
    <col min="10" max="10" width="5.7109375" style="0" customWidth="1"/>
    <col min="11" max="11" width="28.7109375" style="0" customWidth="1"/>
    <col min="12" max="16" width="9.7109375" style="0" customWidth="1"/>
  </cols>
  <sheetData>
    <row r="1" spans="1:16" ht="30" customHeight="1">
      <c r="A1" s="557" t="s">
        <v>213</v>
      </c>
      <c r="B1" s="558"/>
      <c r="C1" s="558"/>
      <c r="D1" s="558"/>
      <c r="E1" s="558"/>
      <c r="F1" s="558"/>
      <c r="G1" s="558"/>
      <c r="J1" s="565" t="s">
        <v>215</v>
      </c>
      <c r="K1" s="566"/>
      <c r="L1" s="566"/>
      <c r="M1" s="566"/>
      <c r="N1" s="566"/>
      <c r="O1" s="566"/>
      <c r="P1" s="566"/>
    </row>
    <row r="2" spans="1:16" ht="19.5" customHeight="1">
      <c r="A2" s="550"/>
      <c r="B2" s="552" t="s">
        <v>1</v>
      </c>
      <c r="C2" s="560" t="s">
        <v>2</v>
      </c>
      <c r="D2" s="560" t="s">
        <v>3</v>
      </c>
      <c r="E2" s="543" t="s">
        <v>9</v>
      </c>
      <c r="F2" s="543" t="s">
        <v>10</v>
      </c>
      <c r="G2" s="545" t="s">
        <v>11</v>
      </c>
      <c r="J2" s="525"/>
      <c r="K2" s="567" t="s">
        <v>1</v>
      </c>
      <c r="L2" s="528" t="s">
        <v>2</v>
      </c>
      <c r="M2" s="528" t="s">
        <v>3</v>
      </c>
      <c r="N2" s="540" t="s">
        <v>9</v>
      </c>
      <c r="O2" s="540" t="s">
        <v>10</v>
      </c>
      <c r="P2" s="571" t="s">
        <v>11</v>
      </c>
    </row>
    <row r="3" spans="1:16" ht="19.5" customHeight="1">
      <c r="A3" s="551"/>
      <c r="B3" s="553"/>
      <c r="C3" s="561"/>
      <c r="D3" s="561"/>
      <c r="E3" s="544"/>
      <c r="F3" s="544"/>
      <c r="G3" s="546"/>
      <c r="J3" s="526"/>
      <c r="K3" s="568"/>
      <c r="L3" s="529"/>
      <c r="M3" s="529"/>
      <c r="N3" s="541"/>
      <c r="O3" s="541"/>
      <c r="P3" s="572"/>
    </row>
    <row r="4" spans="1:16" ht="19.5" customHeight="1">
      <c r="A4" s="551"/>
      <c r="B4" s="553"/>
      <c r="C4" s="561"/>
      <c r="D4" s="561"/>
      <c r="E4" s="544"/>
      <c r="F4" s="544"/>
      <c r="G4" s="546"/>
      <c r="J4" s="526"/>
      <c r="K4" s="568"/>
      <c r="L4" s="529"/>
      <c r="M4" s="529"/>
      <c r="N4" s="541"/>
      <c r="O4" s="541"/>
      <c r="P4" s="572"/>
    </row>
    <row r="5" spans="1:16" ht="19.5" customHeight="1" thickBot="1">
      <c r="A5" s="551"/>
      <c r="B5" s="559"/>
      <c r="C5" s="562"/>
      <c r="D5" s="562"/>
      <c r="E5" s="563"/>
      <c r="F5" s="563"/>
      <c r="G5" s="564"/>
      <c r="J5" s="526"/>
      <c r="K5" s="569"/>
      <c r="L5" s="530"/>
      <c r="M5" s="530"/>
      <c r="N5" s="570"/>
      <c r="O5" s="570"/>
      <c r="P5" s="573"/>
    </row>
    <row r="6" spans="1:16" ht="21.75" customHeight="1">
      <c r="A6" s="16" t="s">
        <v>14</v>
      </c>
      <c r="B6" s="390" t="str">
        <f>Single!C6</f>
        <v>Skobrics Zoltán</v>
      </c>
      <c r="C6" s="391" t="str">
        <f>Single!D6</f>
        <v>HUN</v>
      </c>
      <c r="D6" s="275">
        <v>203</v>
      </c>
      <c r="E6" s="392">
        <f>Single!L6/6</f>
        <v>0</v>
      </c>
      <c r="F6" s="392">
        <f>Single!E6</f>
        <v>4</v>
      </c>
      <c r="G6" s="393">
        <f>SUM(D6:F6)</f>
        <v>207</v>
      </c>
      <c r="J6" s="9" t="s">
        <v>123</v>
      </c>
      <c r="K6" s="397" t="s">
        <v>115</v>
      </c>
      <c r="L6" s="398" t="s">
        <v>121</v>
      </c>
      <c r="M6" s="56">
        <v>164</v>
      </c>
      <c r="N6" s="364">
        <v>0</v>
      </c>
      <c r="O6" s="364">
        <v>4</v>
      </c>
      <c r="P6" s="365">
        <f>SUM(M6:O6)</f>
        <v>168</v>
      </c>
    </row>
    <row r="7" spans="1:16" ht="21.75" customHeight="1">
      <c r="A7" s="16" t="s">
        <v>17</v>
      </c>
      <c r="B7" s="29" t="str">
        <f>Single!C9</f>
        <v>Pavol Kečkéš</v>
      </c>
      <c r="C7" s="30" t="str">
        <f>Single!D9</f>
        <v>SVK</v>
      </c>
      <c r="D7" s="57">
        <v>190</v>
      </c>
      <c r="E7" s="3">
        <f>Single!L9/6</f>
        <v>0</v>
      </c>
      <c r="F7" s="3">
        <f>Single!E9</f>
        <v>3</v>
      </c>
      <c r="G7" s="207">
        <f>SUM(D7:F7)</f>
        <v>193</v>
      </c>
      <c r="J7" s="9" t="s">
        <v>124</v>
      </c>
      <c r="K7" s="399" t="s">
        <v>255</v>
      </c>
      <c r="L7" s="400" t="s">
        <v>122</v>
      </c>
      <c r="M7" s="165">
        <v>204</v>
      </c>
      <c r="N7" s="401">
        <v>0</v>
      </c>
      <c r="O7" s="401">
        <v>0</v>
      </c>
      <c r="P7" s="402">
        <f>SUM(M7:O7)</f>
        <v>204</v>
      </c>
    </row>
    <row r="10" spans="1:16" ht="30" customHeight="1">
      <c r="A10" s="557" t="s">
        <v>214</v>
      </c>
      <c r="B10" s="558"/>
      <c r="C10" s="558"/>
      <c r="D10" s="558"/>
      <c r="E10" s="558"/>
      <c r="F10" s="558"/>
      <c r="G10" s="558"/>
      <c r="J10" s="557" t="s">
        <v>216</v>
      </c>
      <c r="K10" s="558"/>
      <c r="L10" s="558"/>
      <c r="M10" s="558"/>
      <c r="N10" s="558"/>
      <c r="O10" s="558"/>
      <c r="P10" s="558"/>
    </row>
    <row r="11" spans="1:16" ht="19.5" customHeight="1">
      <c r="A11" s="550"/>
      <c r="B11" s="552" t="s">
        <v>1</v>
      </c>
      <c r="C11" s="560" t="s">
        <v>2</v>
      </c>
      <c r="D11" s="560" t="s">
        <v>3</v>
      </c>
      <c r="E11" s="543" t="s">
        <v>9</v>
      </c>
      <c r="F11" s="543" t="s">
        <v>10</v>
      </c>
      <c r="G11" s="545" t="s">
        <v>11</v>
      </c>
      <c r="J11" s="550"/>
      <c r="K11" s="552" t="s">
        <v>1</v>
      </c>
      <c r="L11" s="560" t="s">
        <v>2</v>
      </c>
      <c r="M11" s="560" t="s">
        <v>3</v>
      </c>
      <c r="N11" s="543" t="s">
        <v>9</v>
      </c>
      <c r="O11" s="543" t="s">
        <v>10</v>
      </c>
      <c r="P11" s="545" t="s">
        <v>11</v>
      </c>
    </row>
    <row r="12" spans="1:16" ht="19.5" customHeight="1">
      <c r="A12" s="551"/>
      <c r="B12" s="553"/>
      <c r="C12" s="561"/>
      <c r="D12" s="561"/>
      <c r="E12" s="544"/>
      <c r="F12" s="544"/>
      <c r="G12" s="546"/>
      <c r="J12" s="551"/>
      <c r="K12" s="553"/>
      <c r="L12" s="561"/>
      <c r="M12" s="561"/>
      <c r="N12" s="544"/>
      <c r="O12" s="544"/>
      <c r="P12" s="546"/>
    </row>
    <row r="13" spans="1:16" ht="19.5" customHeight="1">
      <c r="A13" s="551"/>
      <c r="B13" s="553"/>
      <c r="C13" s="561"/>
      <c r="D13" s="561"/>
      <c r="E13" s="544"/>
      <c r="F13" s="544"/>
      <c r="G13" s="546"/>
      <c r="J13" s="551"/>
      <c r="K13" s="553"/>
      <c r="L13" s="561"/>
      <c r="M13" s="561"/>
      <c r="N13" s="544"/>
      <c r="O13" s="544"/>
      <c r="P13" s="546"/>
    </row>
    <row r="14" spans="1:16" ht="19.5" customHeight="1" thickBot="1">
      <c r="A14" s="551"/>
      <c r="B14" s="553"/>
      <c r="C14" s="561"/>
      <c r="D14" s="562"/>
      <c r="E14" s="544"/>
      <c r="F14" s="544"/>
      <c r="G14" s="546"/>
      <c r="J14" s="551"/>
      <c r="K14" s="559"/>
      <c r="L14" s="562"/>
      <c r="M14" s="562"/>
      <c r="N14" s="563"/>
      <c r="O14" s="563"/>
      <c r="P14" s="564"/>
    </row>
    <row r="15" spans="1:16" ht="21.75" customHeight="1">
      <c r="A15" s="16" t="s">
        <v>15</v>
      </c>
      <c r="B15" s="40" t="str">
        <f>Single!C7</f>
        <v>Ondřej Surán</v>
      </c>
      <c r="C15" s="394" t="str">
        <f>Single!D7</f>
        <v>CZE</v>
      </c>
      <c r="D15" s="275">
        <v>194</v>
      </c>
      <c r="E15" s="395">
        <f>Single!L7/6</f>
        <v>0</v>
      </c>
      <c r="F15" s="395">
        <f>Single!E7</f>
        <v>0</v>
      </c>
      <c r="G15" s="396">
        <f>SUM(D15:F15)</f>
        <v>194</v>
      </c>
      <c r="J15" s="9" t="s">
        <v>125</v>
      </c>
      <c r="K15" s="403" t="s">
        <v>267</v>
      </c>
      <c r="L15" s="391" t="s">
        <v>156</v>
      </c>
      <c r="M15" s="275">
        <v>206</v>
      </c>
      <c r="N15" s="392">
        <v>0</v>
      </c>
      <c r="O15" s="392">
        <v>3</v>
      </c>
      <c r="P15" s="393">
        <f>SUM(M15:O15)</f>
        <v>209</v>
      </c>
    </row>
    <row r="16" spans="1:16" ht="21.75" customHeight="1">
      <c r="A16" s="16" t="s">
        <v>16</v>
      </c>
      <c r="B16" s="202" t="str">
        <f>Single!C8</f>
        <v>Anton Zoričák</v>
      </c>
      <c r="C16" s="30" t="str">
        <f>Single!D8</f>
        <v>SVK</v>
      </c>
      <c r="D16" s="57">
        <v>165</v>
      </c>
      <c r="E16" s="2">
        <f>Single!L8/6</f>
        <v>0</v>
      </c>
      <c r="F16" s="2">
        <f>Single!E8</f>
        <v>4</v>
      </c>
      <c r="G16" s="207">
        <f>SUM(D16:F16)</f>
        <v>169</v>
      </c>
      <c r="J16" s="9" t="s">
        <v>126</v>
      </c>
      <c r="K16" s="31" t="s">
        <v>263</v>
      </c>
      <c r="L16" s="30" t="s">
        <v>156</v>
      </c>
      <c r="M16" s="57">
        <v>163</v>
      </c>
      <c r="N16" s="2">
        <v>0</v>
      </c>
      <c r="O16" s="2">
        <v>4</v>
      </c>
      <c r="P16" s="263">
        <f>SUM(M16:O16)</f>
        <v>167</v>
      </c>
    </row>
    <row r="18" spans="2:5" ht="14.25">
      <c r="B18" s="25"/>
      <c r="C18" s="25"/>
      <c r="D18" s="25"/>
      <c r="E18" s="25"/>
    </row>
    <row r="19" spans="2:5" ht="15" thickBot="1">
      <c r="B19" s="25"/>
      <c r="C19" s="25"/>
      <c r="D19" s="25"/>
      <c r="E19" s="25"/>
    </row>
    <row r="20" spans="10:16" ht="48.75" customHeight="1">
      <c r="J20" s="547" t="s">
        <v>217</v>
      </c>
      <c r="K20" s="548"/>
      <c r="L20" s="549"/>
      <c r="M20" s="36"/>
      <c r="N20" s="36"/>
      <c r="O20" s="36"/>
      <c r="P20" s="36"/>
    </row>
    <row r="21" spans="10:16" ht="9.75" customHeight="1">
      <c r="J21" s="550"/>
      <c r="K21" s="552" t="s">
        <v>1</v>
      </c>
      <c r="L21" s="554" t="s">
        <v>2</v>
      </c>
      <c r="M21" s="542"/>
      <c r="N21" s="556"/>
      <c r="O21" s="556"/>
      <c r="P21" s="556"/>
    </row>
    <row r="22" spans="10:16" ht="9.75" customHeight="1">
      <c r="J22" s="551"/>
      <c r="K22" s="553"/>
      <c r="L22" s="555"/>
      <c r="M22" s="542"/>
      <c r="N22" s="556"/>
      <c r="O22" s="556"/>
      <c r="P22" s="556"/>
    </row>
    <row r="23" spans="10:16" ht="9.75" customHeight="1">
      <c r="J23" s="551"/>
      <c r="K23" s="553"/>
      <c r="L23" s="555"/>
      <c r="M23" s="542"/>
      <c r="N23" s="556"/>
      <c r="O23" s="556"/>
      <c r="P23" s="556"/>
    </row>
    <row r="24" spans="10:16" ht="9.75" customHeight="1">
      <c r="J24" s="551"/>
      <c r="K24" s="553"/>
      <c r="L24" s="555"/>
      <c r="M24" s="542"/>
      <c r="N24" s="556"/>
      <c r="O24" s="556"/>
      <c r="P24" s="556"/>
    </row>
    <row r="25" spans="10:16" ht="21.75" customHeight="1">
      <c r="J25" s="37" t="s">
        <v>14</v>
      </c>
      <c r="K25" s="399" t="s">
        <v>255</v>
      </c>
      <c r="L25" s="404" t="s">
        <v>122</v>
      </c>
      <c r="M25" s="32"/>
      <c r="N25" s="32"/>
      <c r="O25" s="32"/>
      <c r="P25" s="33"/>
    </row>
    <row r="26" spans="10:16" ht="21.75" customHeight="1">
      <c r="J26" s="37" t="s">
        <v>15</v>
      </c>
      <c r="K26" s="397" t="s">
        <v>115</v>
      </c>
      <c r="L26" s="405" t="s">
        <v>121</v>
      </c>
      <c r="M26" s="34"/>
      <c r="N26" s="34"/>
      <c r="O26" s="34"/>
      <c r="P26" s="33"/>
    </row>
    <row r="27" spans="10:16" ht="21.75" customHeight="1">
      <c r="J27" s="38" t="s">
        <v>16</v>
      </c>
      <c r="K27" s="29" t="s">
        <v>267</v>
      </c>
      <c r="L27" s="264" t="s">
        <v>156</v>
      </c>
      <c r="M27" s="35"/>
      <c r="N27" s="35"/>
      <c r="O27" s="35"/>
      <c r="P27" s="35"/>
    </row>
    <row r="28" spans="10:16" ht="21.75" customHeight="1" thickBot="1">
      <c r="J28" s="39" t="s">
        <v>17</v>
      </c>
      <c r="K28" s="265" t="s">
        <v>263</v>
      </c>
      <c r="L28" s="266" t="s">
        <v>156</v>
      </c>
      <c r="M28" s="35"/>
      <c r="N28" s="35"/>
      <c r="O28" s="35"/>
      <c r="P28" s="35"/>
    </row>
    <row r="31" spans="10:14" ht="14.25">
      <c r="J31" s="25"/>
      <c r="K31" s="25"/>
      <c r="L31" s="25"/>
      <c r="M31" s="25"/>
      <c r="N31" s="25"/>
    </row>
    <row r="32" spans="10:14" ht="14.25">
      <c r="J32" s="25"/>
      <c r="K32" s="25"/>
      <c r="L32" s="25"/>
      <c r="M32" s="25"/>
      <c r="N32" s="25"/>
    </row>
    <row r="33" spans="10:14" ht="14.25">
      <c r="J33" s="25"/>
      <c r="K33" s="25"/>
      <c r="L33" s="25"/>
      <c r="M33" s="25"/>
      <c r="N33" s="25"/>
    </row>
    <row r="35" spans="8:11" ht="14.25">
      <c r="H35" s="25"/>
      <c r="I35" s="25"/>
      <c r="J35" s="25"/>
      <c r="K35" s="25"/>
    </row>
  </sheetData>
  <sheetProtection/>
  <mergeCells count="40">
    <mergeCell ref="J10:P10"/>
    <mergeCell ref="J11:J14"/>
    <mergeCell ref="K11:K14"/>
    <mergeCell ref="L11:L14"/>
    <mergeCell ref="M11:M14"/>
    <mergeCell ref="N11:N14"/>
    <mergeCell ref="O11:O14"/>
    <mergeCell ref="P11:P14"/>
    <mergeCell ref="J1:P1"/>
    <mergeCell ref="J2:J5"/>
    <mergeCell ref="K2:K5"/>
    <mergeCell ref="L2:L5"/>
    <mergeCell ref="M2:M5"/>
    <mergeCell ref="N2:N5"/>
    <mergeCell ref="O2:O5"/>
    <mergeCell ref="P2:P5"/>
    <mergeCell ref="N21:N24"/>
    <mergeCell ref="O21:O24"/>
    <mergeCell ref="P21:P24"/>
    <mergeCell ref="A1:G1"/>
    <mergeCell ref="A2:A5"/>
    <mergeCell ref="B2:B5"/>
    <mergeCell ref="C2:C5"/>
    <mergeCell ref="D2:D5"/>
    <mergeCell ref="E2:E5"/>
    <mergeCell ref="F2:F5"/>
    <mergeCell ref="G2:G5"/>
    <mergeCell ref="A10:G10"/>
    <mergeCell ref="A11:A14"/>
    <mergeCell ref="B11:B14"/>
    <mergeCell ref="C11:C14"/>
    <mergeCell ref="D11:D14"/>
    <mergeCell ref="M21:M24"/>
    <mergeCell ref="E11:E14"/>
    <mergeCell ref="F11:F14"/>
    <mergeCell ref="G11:G14"/>
    <mergeCell ref="J20:L20"/>
    <mergeCell ref="J21:J24"/>
    <mergeCell ref="K21:K24"/>
    <mergeCell ref="L21:L24"/>
  </mergeCells>
  <conditionalFormatting sqref="A6:A7 A15:A16">
    <cfRule type="cellIs" priority="35" dxfId="279" operator="between" stopIfTrue="1">
      <formula>200</formula>
      <formula>219</formula>
    </cfRule>
    <cfRule type="cellIs" priority="36" dxfId="280" operator="between" stopIfTrue="1">
      <formula>220</formula>
      <formula>249</formula>
    </cfRule>
    <cfRule type="cellIs" priority="37" dxfId="281" operator="between" stopIfTrue="1">
      <formula>250</formula>
      <formula>300</formula>
    </cfRule>
  </conditionalFormatting>
  <conditionalFormatting sqref="J15:J16">
    <cfRule type="cellIs" priority="23" dxfId="279" operator="between" stopIfTrue="1">
      <formula>200</formula>
      <formula>219</formula>
    </cfRule>
    <cfRule type="cellIs" priority="24" dxfId="280" operator="between" stopIfTrue="1">
      <formula>220</formula>
      <formula>249</formula>
    </cfRule>
    <cfRule type="cellIs" priority="25" dxfId="281" operator="between" stopIfTrue="1">
      <formula>250</formula>
      <formula>300</formula>
    </cfRule>
  </conditionalFormatting>
  <conditionalFormatting sqref="J6:J7">
    <cfRule type="cellIs" priority="26" dxfId="279" operator="between" stopIfTrue="1">
      <formula>200</formula>
      <formula>219</formula>
    </cfRule>
    <cfRule type="cellIs" priority="27" dxfId="280" operator="between" stopIfTrue="1">
      <formula>220</formula>
      <formula>249</formula>
    </cfRule>
    <cfRule type="cellIs" priority="28" dxfId="281" operator="between" stopIfTrue="1">
      <formula>250</formula>
      <formula>300</formula>
    </cfRule>
  </conditionalFormatting>
  <conditionalFormatting sqref="J25:J26 M25:M26">
    <cfRule type="cellIs" priority="17" dxfId="279" operator="between" stopIfTrue="1">
      <formula>200</formula>
      <formula>219</formula>
    </cfRule>
    <cfRule type="cellIs" priority="18" dxfId="280" operator="between" stopIfTrue="1">
      <formula>220</formula>
      <formula>249</formula>
    </cfRule>
    <cfRule type="cellIs" priority="19" dxfId="281" operator="between" stopIfTrue="1">
      <formula>250</formula>
      <formula>300</formula>
    </cfRule>
  </conditionalFormatting>
  <conditionalFormatting sqref="D6:D7">
    <cfRule type="cellIs" priority="14" dxfId="279" operator="between" stopIfTrue="1">
      <formula>200</formula>
      <formula>219</formula>
    </cfRule>
    <cfRule type="cellIs" priority="15" dxfId="280" operator="between" stopIfTrue="1">
      <formula>220</formula>
      <formula>249</formula>
    </cfRule>
    <cfRule type="cellIs" priority="16" dxfId="281" operator="between" stopIfTrue="1">
      <formula>250</formula>
      <formula>300</formula>
    </cfRule>
  </conditionalFormatting>
  <conditionalFormatting sqref="D6:D7">
    <cfRule type="cellIs" priority="13" dxfId="282" operator="equal">
      <formula>300</formula>
    </cfRule>
  </conditionalFormatting>
  <conditionalFormatting sqref="D15:D16">
    <cfRule type="cellIs" priority="10" dxfId="279" operator="between" stopIfTrue="1">
      <formula>200</formula>
      <formula>219</formula>
    </cfRule>
    <cfRule type="cellIs" priority="11" dxfId="280" operator="between" stopIfTrue="1">
      <formula>220</formula>
      <formula>249</formula>
    </cfRule>
    <cfRule type="cellIs" priority="12" dxfId="281" operator="between" stopIfTrue="1">
      <formula>250</formula>
      <formula>300</formula>
    </cfRule>
  </conditionalFormatting>
  <conditionalFormatting sqref="D15:D16">
    <cfRule type="cellIs" priority="9" dxfId="282" operator="equal">
      <formula>300</formula>
    </cfRule>
  </conditionalFormatting>
  <conditionalFormatting sqref="M6:M7">
    <cfRule type="cellIs" priority="6" dxfId="279" operator="between" stopIfTrue="1">
      <formula>200</formula>
      <formula>219</formula>
    </cfRule>
    <cfRule type="cellIs" priority="7" dxfId="280" operator="between" stopIfTrue="1">
      <formula>220</formula>
      <formula>249</formula>
    </cfRule>
    <cfRule type="cellIs" priority="8" dxfId="281" operator="between" stopIfTrue="1">
      <formula>250</formula>
      <formula>300</formula>
    </cfRule>
  </conditionalFormatting>
  <conditionalFormatting sqref="M6:M7">
    <cfRule type="cellIs" priority="5" dxfId="282" operator="equal">
      <formula>300</formula>
    </cfRule>
  </conditionalFormatting>
  <conditionalFormatting sqref="M15:M16">
    <cfRule type="cellIs" priority="2" dxfId="279" operator="between" stopIfTrue="1">
      <formula>200</formula>
      <formula>219</formula>
    </cfRule>
    <cfRule type="cellIs" priority="3" dxfId="280" operator="between" stopIfTrue="1">
      <formula>220</formula>
      <formula>249</formula>
    </cfRule>
    <cfRule type="cellIs" priority="4" dxfId="281" operator="between" stopIfTrue="1">
      <formula>250</formula>
      <formula>300</formula>
    </cfRule>
  </conditionalFormatting>
  <conditionalFormatting sqref="M15:M16">
    <cfRule type="cellIs" priority="1" dxfId="282" operator="equal">
      <formula>300</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4"/>
  </sheetPr>
  <dimension ref="A1:V93"/>
  <sheetViews>
    <sheetView zoomScale="76" zoomScaleNormal="76" zoomScalePageLayoutView="0" workbookViewId="0" topLeftCell="A7">
      <pane xSplit="1" topLeftCell="B1" activePane="topRight" state="frozen"/>
      <selection pane="topLeft" activeCell="A1" sqref="A1"/>
      <selection pane="topRight" activeCell="A32" sqref="A32:A33"/>
    </sheetView>
  </sheetViews>
  <sheetFormatPr defaultColWidth="9.140625" defaultRowHeight="15" customHeight="1"/>
  <cols>
    <col min="1" max="1" width="5.7109375" style="0" customWidth="1"/>
    <col min="2" max="2" width="6.7109375" style="0" customWidth="1"/>
    <col min="3" max="3" width="26.00390625" style="0" customWidth="1"/>
    <col min="4" max="4" width="8.140625" style="44" customWidth="1"/>
    <col min="5" max="5" width="7.421875" style="44" customWidth="1"/>
    <col min="6" max="18" width="9.7109375" style="0" customWidth="1"/>
    <col min="19" max="19" width="2.8515625" style="0" customWidth="1"/>
    <col min="21" max="21" width="16.57421875" style="0" customWidth="1"/>
  </cols>
  <sheetData>
    <row r="1" spans="1:18" s="22" customFormat="1" ht="30" customHeight="1">
      <c r="A1" s="522" t="s">
        <v>218</v>
      </c>
      <c r="B1" s="523"/>
      <c r="C1" s="523"/>
      <c r="D1" s="523"/>
      <c r="E1" s="523"/>
      <c r="F1" s="523"/>
      <c r="G1" s="523"/>
      <c r="H1" s="523"/>
      <c r="I1" s="523"/>
      <c r="J1" s="523"/>
      <c r="K1" s="523"/>
      <c r="L1" s="523"/>
      <c r="M1" s="523"/>
      <c r="N1" s="523"/>
      <c r="O1" s="523"/>
      <c r="P1" s="523"/>
      <c r="Q1" s="523"/>
      <c r="R1" s="524"/>
    </row>
    <row r="2" spans="1:18" ht="19.5" customHeight="1">
      <c r="A2" s="525"/>
      <c r="B2" s="528" t="s">
        <v>0</v>
      </c>
      <c r="C2" s="528" t="s">
        <v>1</v>
      </c>
      <c r="D2" s="528" t="s">
        <v>2</v>
      </c>
      <c r="E2" s="540" t="s">
        <v>10</v>
      </c>
      <c r="F2" s="528" t="s">
        <v>3</v>
      </c>
      <c r="G2" s="528" t="s">
        <v>4</v>
      </c>
      <c r="H2" s="528" t="s">
        <v>5</v>
      </c>
      <c r="I2" s="528" t="s">
        <v>6</v>
      </c>
      <c r="J2" s="528" t="s">
        <v>7</v>
      </c>
      <c r="K2" s="528" t="s">
        <v>8</v>
      </c>
      <c r="L2" s="540" t="s">
        <v>9</v>
      </c>
      <c r="M2" s="540" t="s">
        <v>127</v>
      </c>
      <c r="N2" s="534" t="s">
        <v>11</v>
      </c>
      <c r="O2" s="534" t="s">
        <v>12</v>
      </c>
      <c r="P2" s="534" t="s">
        <v>104</v>
      </c>
      <c r="Q2" s="534" t="s">
        <v>105</v>
      </c>
      <c r="R2" s="537" t="s">
        <v>13</v>
      </c>
    </row>
    <row r="3" spans="1:18" ht="19.5" customHeight="1">
      <c r="A3" s="526"/>
      <c r="B3" s="529"/>
      <c r="C3" s="529"/>
      <c r="D3" s="529"/>
      <c r="E3" s="541"/>
      <c r="F3" s="529"/>
      <c r="G3" s="529"/>
      <c r="H3" s="529"/>
      <c r="I3" s="529"/>
      <c r="J3" s="529"/>
      <c r="K3" s="529"/>
      <c r="L3" s="541"/>
      <c r="M3" s="541"/>
      <c r="N3" s="535"/>
      <c r="O3" s="535"/>
      <c r="P3" s="535"/>
      <c r="Q3" s="535"/>
      <c r="R3" s="538"/>
    </row>
    <row r="4" spans="1:18" ht="19.5" customHeight="1">
      <c r="A4" s="526"/>
      <c r="B4" s="529"/>
      <c r="C4" s="529"/>
      <c r="D4" s="529"/>
      <c r="E4" s="541"/>
      <c r="F4" s="529"/>
      <c r="G4" s="529"/>
      <c r="H4" s="529"/>
      <c r="I4" s="529"/>
      <c r="J4" s="529"/>
      <c r="K4" s="529"/>
      <c r="L4" s="541"/>
      <c r="M4" s="541"/>
      <c r="N4" s="535"/>
      <c r="O4" s="535"/>
      <c r="P4" s="535"/>
      <c r="Q4" s="535"/>
      <c r="R4" s="538"/>
    </row>
    <row r="5" spans="1:18" ht="19.5" customHeight="1" thickBot="1">
      <c r="A5" s="527"/>
      <c r="B5" s="529"/>
      <c r="C5" s="529"/>
      <c r="D5" s="529"/>
      <c r="E5" s="541"/>
      <c r="F5" s="529"/>
      <c r="G5" s="529"/>
      <c r="H5" s="529"/>
      <c r="I5" s="529"/>
      <c r="J5" s="529"/>
      <c r="K5" s="529"/>
      <c r="L5" s="541"/>
      <c r="M5" s="541"/>
      <c r="N5" s="535"/>
      <c r="O5" s="536"/>
      <c r="P5" s="536"/>
      <c r="Q5" s="536"/>
      <c r="R5" s="539"/>
    </row>
    <row r="6" spans="1:18" ht="18" customHeight="1">
      <c r="A6" s="576" t="s">
        <v>14</v>
      </c>
      <c r="B6" s="101">
        <v>3</v>
      </c>
      <c r="C6" s="19" t="s">
        <v>253</v>
      </c>
      <c r="D6" s="270" t="s">
        <v>156</v>
      </c>
      <c r="E6" s="270">
        <v>8</v>
      </c>
      <c r="F6" s="51">
        <v>156</v>
      </c>
      <c r="G6" s="51">
        <v>170</v>
      </c>
      <c r="H6" s="51">
        <v>198</v>
      </c>
      <c r="I6" s="51">
        <v>205</v>
      </c>
      <c r="J6" s="51">
        <v>216</v>
      </c>
      <c r="K6" s="51">
        <v>255</v>
      </c>
      <c r="L6" s="51">
        <v>0</v>
      </c>
      <c r="M6" s="51">
        <f aca="true" t="shared" si="0" ref="M6:M37">E6*6</f>
        <v>48</v>
      </c>
      <c r="N6" s="326">
        <f aca="true" t="shared" si="1" ref="N6:N37">SUM(F6:M6)</f>
        <v>1248</v>
      </c>
      <c r="O6" s="80">
        <f aca="true" t="shared" si="2" ref="O6:O37">AVERAGE(F6:K6)</f>
        <v>200</v>
      </c>
      <c r="P6" s="81">
        <f>SUM(F6:M7)</f>
        <v>2408</v>
      </c>
      <c r="Q6" s="322"/>
      <c r="R6" s="52">
        <f aca="true" t="shared" si="3" ref="R6:R37">SUM(F6:M6)</f>
        <v>1248</v>
      </c>
    </row>
    <row r="7" spans="1:21" ht="18" customHeight="1" thickBot="1">
      <c r="A7" s="577"/>
      <c r="B7" s="104">
        <v>3</v>
      </c>
      <c r="C7" s="17" t="s">
        <v>260</v>
      </c>
      <c r="D7" s="41" t="s">
        <v>156</v>
      </c>
      <c r="E7" s="41">
        <v>4</v>
      </c>
      <c r="F7" s="77">
        <v>170</v>
      </c>
      <c r="G7" s="77">
        <v>184</v>
      </c>
      <c r="H7" s="77">
        <v>224</v>
      </c>
      <c r="I7" s="77">
        <v>156</v>
      </c>
      <c r="J7" s="77">
        <v>184</v>
      </c>
      <c r="K7" s="77">
        <v>218</v>
      </c>
      <c r="L7" s="77">
        <v>0</v>
      </c>
      <c r="M7" s="77">
        <f t="shared" si="0"/>
        <v>24</v>
      </c>
      <c r="N7" s="324">
        <f t="shared" si="1"/>
        <v>1160</v>
      </c>
      <c r="O7" s="323">
        <f t="shared" si="2"/>
        <v>189.33333333333334</v>
      </c>
      <c r="P7" s="86">
        <f>SUM(F6:M7)</f>
        <v>2408</v>
      </c>
      <c r="Q7" s="87">
        <f>AVERAGE(F6:K7)</f>
        <v>194.66666666666666</v>
      </c>
      <c r="R7" s="79">
        <f t="shared" si="3"/>
        <v>1160</v>
      </c>
      <c r="U7" s="268"/>
    </row>
    <row r="8" spans="1:22" ht="18" customHeight="1">
      <c r="A8" s="576" t="s">
        <v>15</v>
      </c>
      <c r="B8" s="88">
        <v>3</v>
      </c>
      <c r="C8" s="220" t="s">
        <v>272</v>
      </c>
      <c r="D8" s="269" t="s">
        <v>122</v>
      </c>
      <c r="E8" s="269">
        <v>2</v>
      </c>
      <c r="F8" s="329">
        <v>156</v>
      </c>
      <c r="G8" s="329">
        <v>170</v>
      </c>
      <c r="H8" s="329">
        <v>206</v>
      </c>
      <c r="I8" s="329">
        <v>233</v>
      </c>
      <c r="J8" s="329">
        <v>182</v>
      </c>
      <c r="K8" s="329">
        <v>175</v>
      </c>
      <c r="L8" s="329">
        <v>48</v>
      </c>
      <c r="M8" s="56">
        <f t="shared" si="0"/>
        <v>12</v>
      </c>
      <c r="N8" s="216">
        <f t="shared" si="1"/>
        <v>1182</v>
      </c>
      <c r="O8" s="91">
        <f t="shared" si="2"/>
        <v>187</v>
      </c>
      <c r="P8" s="92">
        <f>SUM(F8:M9)</f>
        <v>2406</v>
      </c>
      <c r="Q8" s="84"/>
      <c r="R8" s="67">
        <f t="shared" si="3"/>
        <v>1182</v>
      </c>
      <c r="U8" s="268"/>
      <c r="V8" t="s">
        <v>187</v>
      </c>
    </row>
    <row r="9" spans="1:21" ht="18" customHeight="1" thickBot="1">
      <c r="A9" s="577"/>
      <c r="B9" s="104">
        <v>3</v>
      </c>
      <c r="C9" s="15" t="s">
        <v>255</v>
      </c>
      <c r="D9" s="42" t="s">
        <v>122</v>
      </c>
      <c r="E9" s="42">
        <v>0</v>
      </c>
      <c r="F9" s="77">
        <v>215</v>
      </c>
      <c r="G9" s="77">
        <v>202</v>
      </c>
      <c r="H9" s="77">
        <v>203</v>
      </c>
      <c r="I9" s="77">
        <v>193</v>
      </c>
      <c r="J9" s="77">
        <v>179</v>
      </c>
      <c r="K9" s="77">
        <v>232</v>
      </c>
      <c r="L9" s="77">
        <v>0</v>
      </c>
      <c r="M9" s="77">
        <f t="shared" si="0"/>
        <v>0</v>
      </c>
      <c r="N9" s="324">
        <f t="shared" si="1"/>
        <v>1224</v>
      </c>
      <c r="O9" s="323">
        <f t="shared" si="2"/>
        <v>204</v>
      </c>
      <c r="P9" s="86">
        <f>SUM(F8:M9)</f>
        <v>2406</v>
      </c>
      <c r="Q9" s="87">
        <f>AVERAGE(F8:K9)</f>
        <v>195.5</v>
      </c>
      <c r="R9" s="79">
        <f t="shared" si="3"/>
        <v>1224</v>
      </c>
      <c r="U9" s="268"/>
    </row>
    <row r="10" spans="1:21" ht="18" customHeight="1">
      <c r="A10" s="576" t="s">
        <v>16</v>
      </c>
      <c r="B10" s="101">
        <v>3</v>
      </c>
      <c r="C10" s="59" t="s">
        <v>192</v>
      </c>
      <c r="D10" s="276" t="s">
        <v>121</v>
      </c>
      <c r="E10" s="222">
        <v>4</v>
      </c>
      <c r="F10" s="51">
        <v>137</v>
      </c>
      <c r="G10" s="51">
        <v>179</v>
      </c>
      <c r="H10" s="51">
        <v>231</v>
      </c>
      <c r="I10" s="51">
        <v>200</v>
      </c>
      <c r="J10" s="51">
        <v>214</v>
      </c>
      <c r="K10" s="51">
        <v>232</v>
      </c>
      <c r="L10" s="51">
        <v>0</v>
      </c>
      <c r="M10" s="51">
        <f t="shared" si="0"/>
        <v>24</v>
      </c>
      <c r="N10" s="326">
        <f t="shared" si="1"/>
        <v>1217</v>
      </c>
      <c r="O10" s="80">
        <f t="shared" si="2"/>
        <v>198.83333333333334</v>
      </c>
      <c r="P10" s="81">
        <f>SUM(F10:M11)</f>
        <v>2334</v>
      </c>
      <c r="Q10" s="322"/>
      <c r="R10" s="52">
        <f t="shared" si="3"/>
        <v>1217</v>
      </c>
      <c r="U10" s="268"/>
    </row>
    <row r="11" spans="1:22" ht="18" customHeight="1" thickBot="1">
      <c r="A11" s="577"/>
      <c r="B11" s="104">
        <v>3</v>
      </c>
      <c r="C11" s="261" t="s">
        <v>206</v>
      </c>
      <c r="D11" s="41" t="s">
        <v>121</v>
      </c>
      <c r="E11" s="77">
        <v>0</v>
      </c>
      <c r="F11" s="77">
        <v>183</v>
      </c>
      <c r="G11" s="77">
        <v>167</v>
      </c>
      <c r="H11" s="77">
        <v>174</v>
      </c>
      <c r="I11" s="77">
        <v>167</v>
      </c>
      <c r="J11" s="77">
        <v>174</v>
      </c>
      <c r="K11" s="77">
        <v>204</v>
      </c>
      <c r="L11" s="77">
        <v>48</v>
      </c>
      <c r="M11" s="77">
        <f t="shared" si="0"/>
        <v>0</v>
      </c>
      <c r="N11" s="324">
        <f t="shared" si="1"/>
        <v>1117</v>
      </c>
      <c r="O11" s="323">
        <f t="shared" si="2"/>
        <v>178.16666666666666</v>
      </c>
      <c r="P11" s="86">
        <f>SUM(F10:M11)</f>
        <v>2334</v>
      </c>
      <c r="Q11" s="87">
        <f>AVERAGE(F10:K11)</f>
        <v>188.5</v>
      </c>
      <c r="R11" s="79">
        <f t="shared" si="3"/>
        <v>1117</v>
      </c>
      <c r="T11" s="25"/>
      <c r="U11" s="25"/>
      <c r="V11" s="25"/>
    </row>
    <row r="12" spans="1:18" ht="18" customHeight="1">
      <c r="A12" s="576" t="s">
        <v>17</v>
      </c>
      <c r="B12" s="101">
        <v>2</v>
      </c>
      <c r="C12" s="230" t="s">
        <v>262</v>
      </c>
      <c r="D12" s="43" t="s">
        <v>156</v>
      </c>
      <c r="E12" s="51">
        <v>1</v>
      </c>
      <c r="F12" s="51">
        <v>183</v>
      </c>
      <c r="G12" s="51">
        <v>214</v>
      </c>
      <c r="H12" s="51">
        <v>215</v>
      </c>
      <c r="I12" s="51">
        <v>196</v>
      </c>
      <c r="J12" s="51">
        <v>191</v>
      </c>
      <c r="K12" s="51">
        <v>235</v>
      </c>
      <c r="L12" s="51">
        <v>0</v>
      </c>
      <c r="M12" s="51">
        <f t="shared" si="0"/>
        <v>6</v>
      </c>
      <c r="N12" s="326">
        <f t="shared" si="1"/>
        <v>1240</v>
      </c>
      <c r="O12" s="80">
        <f t="shared" si="2"/>
        <v>205.66666666666666</v>
      </c>
      <c r="P12" s="81">
        <f>SUM(F12:M13)</f>
        <v>2328</v>
      </c>
      <c r="Q12" s="322"/>
      <c r="R12" s="52">
        <f t="shared" si="3"/>
        <v>1240</v>
      </c>
    </row>
    <row r="13" spans="1:18" ht="18" customHeight="1" thickBot="1">
      <c r="A13" s="577"/>
      <c r="B13" s="104">
        <v>2</v>
      </c>
      <c r="C13" s="261" t="s">
        <v>267</v>
      </c>
      <c r="D13" s="41" t="s">
        <v>156</v>
      </c>
      <c r="E13" s="331">
        <v>3</v>
      </c>
      <c r="F13" s="77">
        <v>151</v>
      </c>
      <c r="G13" s="77">
        <v>180</v>
      </c>
      <c r="H13" s="77">
        <v>194</v>
      </c>
      <c r="I13" s="77">
        <v>187</v>
      </c>
      <c r="J13" s="77">
        <v>166</v>
      </c>
      <c r="K13" s="77">
        <v>192</v>
      </c>
      <c r="L13" s="77">
        <v>0</v>
      </c>
      <c r="M13" s="77">
        <f t="shared" si="0"/>
        <v>18</v>
      </c>
      <c r="N13" s="324">
        <f t="shared" si="1"/>
        <v>1088</v>
      </c>
      <c r="O13" s="323">
        <f t="shared" si="2"/>
        <v>178.33333333333334</v>
      </c>
      <c r="P13" s="86">
        <f>SUM(F12:M13)</f>
        <v>2328</v>
      </c>
      <c r="Q13" s="87">
        <f>AVERAGE(F12:K13)</f>
        <v>192</v>
      </c>
      <c r="R13" s="79">
        <f t="shared" si="3"/>
        <v>1088</v>
      </c>
    </row>
    <row r="14" spans="1:18" ht="18" customHeight="1">
      <c r="A14" s="576" t="s">
        <v>18</v>
      </c>
      <c r="B14" s="88">
        <v>2</v>
      </c>
      <c r="C14" s="59" t="s">
        <v>154</v>
      </c>
      <c r="D14" s="271" t="s">
        <v>121</v>
      </c>
      <c r="E14" s="55">
        <v>4</v>
      </c>
      <c r="F14" s="56">
        <v>171</v>
      </c>
      <c r="G14" s="56">
        <v>183</v>
      </c>
      <c r="H14" s="56">
        <v>190</v>
      </c>
      <c r="I14" s="56">
        <v>186</v>
      </c>
      <c r="J14" s="56">
        <v>221</v>
      </c>
      <c r="K14" s="56">
        <v>255</v>
      </c>
      <c r="L14" s="56">
        <v>0</v>
      </c>
      <c r="M14" s="56">
        <f t="shared" si="0"/>
        <v>24</v>
      </c>
      <c r="N14" s="216">
        <f t="shared" si="1"/>
        <v>1230</v>
      </c>
      <c r="O14" s="91">
        <f t="shared" si="2"/>
        <v>201</v>
      </c>
      <c r="P14" s="92">
        <f>SUM(F14:M15)</f>
        <v>2301</v>
      </c>
      <c r="Q14" s="84"/>
      <c r="R14" s="67">
        <f t="shared" si="3"/>
        <v>1230</v>
      </c>
    </row>
    <row r="15" spans="1:18" ht="18" customHeight="1" thickBot="1">
      <c r="A15" s="577"/>
      <c r="B15" s="104">
        <v>2</v>
      </c>
      <c r="C15" s="53" t="s">
        <v>161</v>
      </c>
      <c r="D15" s="271" t="s">
        <v>121</v>
      </c>
      <c r="E15" s="60">
        <v>4</v>
      </c>
      <c r="F15" s="77">
        <v>192</v>
      </c>
      <c r="G15" s="77">
        <v>201</v>
      </c>
      <c r="H15" s="77">
        <v>194</v>
      </c>
      <c r="I15" s="77">
        <v>138</v>
      </c>
      <c r="J15" s="77">
        <v>144</v>
      </c>
      <c r="K15" s="77">
        <v>178</v>
      </c>
      <c r="L15" s="77">
        <v>0</v>
      </c>
      <c r="M15" s="77">
        <f t="shared" si="0"/>
        <v>24</v>
      </c>
      <c r="N15" s="324">
        <f t="shared" si="1"/>
        <v>1071</v>
      </c>
      <c r="O15" s="323">
        <f t="shared" si="2"/>
        <v>174.5</v>
      </c>
      <c r="P15" s="86">
        <f>SUM(F14:M15)</f>
        <v>2301</v>
      </c>
      <c r="Q15" s="87">
        <f>AVERAGE(F14:K15)</f>
        <v>187.75</v>
      </c>
      <c r="R15" s="79">
        <f t="shared" si="3"/>
        <v>1071</v>
      </c>
    </row>
    <row r="16" spans="1:18" ht="18" customHeight="1">
      <c r="A16" s="576" t="s">
        <v>19</v>
      </c>
      <c r="B16" s="101">
        <v>3</v>
      </c>
      <c r="C16" s="455" t="s">
        <v>265</v>
      </c>
      <c r="D16" s="457" t="s">
        <v>156</v>
      </c>
      <c r="E16" s="388">
        <v>6</v>
      </c>
      <c r="F16" s="51">
        <v>168</v>
      </c>
      <c r="G16" s="51">
        <v>165</v>
      </c>
      <c r="H16" s="51">
        <v>146</v>
      </c>
      <c r="I16" s="51">
        <v>188</v>
      </c>
      <c r="J16" s="51">
        <v>154</v>
      </c>
      <c r="K16" s="51">
        <v>163</v>
      </c>
      <c r="L16" s="51">
        <v>0</v>
      </c>
      <c r="M16" s="51">
        <f t="shared" si="0"/>
        <v>36</v>
      </c>
      <c r="N16" s="326">
        <f t="shared" si="1"/>
        <v>1020</v>
      </c>
      <c r="O16" s="80">
        <f t="shared" si="2"/>
        <v>164</v>
      </c>
      <c r="P16" s="81">
        <f>SUM(F16:M17)</f>
        <v>2280</v>
      </c>
      <c r="Q16" s="322"/>
      <c r="R16" s="52">
        <f t="shared" si="3"/>
        <v>1020</v>
      </c>
    </row>
    <row r="17" spans="1:18" ht="18" customHeight="1" thickBot="1">
      <c r="A17" s="578"/>
      <c r="B17" s="95">
        <v>3</v>
      </c>
      <c r="C17" s="456" t="s">
        <v>268</v>
      </c>
      <c r="D17" s="458" t="s">
        <v>156</v>
      </c>
      <c r="E17" s="382">
        <v>2</v>
      </c>
      <c r="F17" s="65">
        <v>165</v>
      </c>
      <c r="G17" s="65">
        <v>225</v>
      </c>
      <c r="H17" s="65">
        <v>213</v>
      </c>
      <c r="I17" s="65">
        <v>194</v>
      </c>
      <c r="J17" s="65">
        <v>201</v>
      </c>
      <c r="K17" s="65">
        <v>202</v>
      </c>
      <c r="L17" s="65">
        <v>48</v>
      </c>
      <c r="M17" s="65">
        <f t="shared" si="0"/>
        <v>12</v>
      </c>
      <c r="N17" s="327">
        <f t="shared" si="1"/>
        <v>1260</v>
      </c>
      <c r="O17" s="328">
        <f t="shared" si="2"/>
        <v>200</v>
      </c>
      <c r="P17" s="99">
        <f>SUM(F16:M17)</f>
        <v>2280</v>
      </c>
      <c r="Q17" s="100">
        <f>AVERAGE(F16:K17)</f>
        <v>182</v>
      </c>
      <c r="R17" s="66">
        <f t="shared" si="3"/>
        <v>1260</v>
      </c>
    </row>
    <row r="18" spans="1:18" ht="18" customHeight="1">
      <c r="A18" s="576" t="s">
        <v>20</v>
      </c>
      <c r="B18" s="101">
        <v>3</v>
      </c>
      <c r="C18" s="284" t="s">
        <v>153</v>
      </c>
      <c r="D18" s="43" t="s">
        <v>121</v>
      </c>
      <c r="E18" s="212">
        <v>0</v>
      </c>
      <c r="F18" s="51">
        <v>175</v>
      </c>
      <c r="G18" s="51">
        <v>191</v>
      </c>
      <c r="H18" s="51">
        <v>172</v>
      </c>
      <c r="I18" s="51">
        <v>154</v>
      </c>
      <c r="J18" s="51">
        <v>180</v>
      </c>
      <c r="K18" s="51">
        <v>173</v>
      </c>
      <c r="L18" s="51">
        <v>48</v>
      </c>
      <c r="M18" s="51">
        <f t="shared" si="0"/>
        <v>0</v>
      </c>
      <c r="N18" s="326">
        <f t="shared" si="1"/>
        <v>1093</v>
      </c>
      <c r="O18" s="80">
        <f t="shared" si="2"/>
        <v>174.16666666666666</v>
      </c>
      <c r="P18" s="81">
        <f>SUM(F18:M19)</f>
        <v>2277</v>
      </c>
      <c r="Q18" s="322"/>
      <c r="R18" s="52">
        <f t="shared" si="3"/>
        <v>1093</v>
      </c>
    </row>
    <row r="19" spans="1:18" ht="18" customHeight="1" thickBot="1">
      <c r="A19" s="577"/>
      <c r="B19" s="104">
        <v>3</v>
      </c>
      <c r="C19" s="261" t="s">
        <v>205</v>
      </c>
      <c r="D19" s="41" t="s">
        <v>121</v>
      </c>
      <c r="E19" s="223">
        <v>0</v>
      </c>
      <c r="F19" s="77">
        <v>190</v>
      </c>
      <c r="G19" s="77">
        <v>193</v>
      </c>
      <c r="H19" s="77">
        <v>194</v>
      </c>
      <c r="I19" s="77">
        <v>204</v>
      </c>
      <c r="J19" s="77">
        <v>192</v>
      </c>
      <c r="K19" s="77">
        <v>211</v>
      </c>
      <c r="L19" s="77">
        <v>0</v>
      </c>
      <c r="M19" s="77">
        <f t="shared" si="0"/>
        <v>0</v>
      </c>
      <c r="N19" s="324">
        <f t="shared" si="1"/>
        <v>1184</v>
      </c>
      <c r="O19" s="323">
        <f t="shared" si="2"/>
        <v>197.33333333333334</v>
      </c>
      <c r="P19" s="86">
        <f>SUM(F18:M19)</f>
        <v>2277</v>
      </c>
      <c r="Q19" s="87">
        <f>AVERAGE(F18:K19)</f>
        <v>185.75</v>
      </c>
      <c r="R19" s="79">
        <f t="shared" si="3"/>
        <v>1184</v>
      </c>
    </row>
    <row r="20" spans="1:18" ht="18" customHeight="1">
      <c r="A20" s="578" t="s">
        <v>21</v>
      </c>
      <c r="B20" s="88">
        <v>2</v>
      </c>
      <c r="C20" s="260" t="s">
        <v>251</v>
      </c>
      <c r="D20" s="171" t="s">
        <v>122</v>
      </c>
      <c r="E20" s="64">
        <v>8</v>
      </c>
      <c r="F20" s="56">
        <v>193</v>
      </c>
      <c r="G20" s="56">
        <v>172</v>
      </c>
      <c r="H20" s="56">
        <v>170</v>
      </c>
      <c r="I20" s="56">
        <v>144</v>
      </c>
      <c r="J20" s="56">
        <v>175</v>
      </c>
      <c r="K20" s="56">
        <v>186</v>
      </c>
      <c r="L20" s="56">
        <v>48</v>
      </c>
      <c r="M20" s="56">
        <f t="shared" si="0"/>
        <v>48</v>
      </c>
      <c r="N20" s="216">
        <f t="shared" si="1"/>
        <v>1136</v>
      </c>
      <c r="O20" s="91">
        <f t="shared" si="2"/>
        <v>173.33333333333334</v>
      </c>
      <c r="P20" s="92">
        <f>SUM(F20:M21)</f>
        <v>2263</v>
      </c>
      <c r="Q20" s="84"/>
      <c r="R20" s="67">
        <f t="shared" si="3"/>
        <v>1136</v>
      </c>
    </row>
    <row r="21" spans="1:18" ht="18" customHeight="1" thickBot="1">
      <c r="A21" s="577"/>
      <c r="B21" s="104">
        <v>2</v>
      </c>
      <c r="C21" s="261" t="s">
        <v>252</v>
      </c>
      <c r="D21" s="42" t="s">
        <v>122</v>
      </c>
      <c r="E21" s="262">
        <v>8</v>
      </c>
      <c r="F21" s="77">
        <v>205</v>
      </c>
      <c r="G21" s="77">
        <v>170</v>
      </c>
      <c r="H21" s="77">
        <v>151</v>
      </c>
      <c r="I21" s="77">
        <v>231</v>
      </c>
      <c r="J21" s="77">
        <v>156</v>
      </c>
      <c r="K21" s="77">
        <v>166</v>
      </c>
      <c r="L21" s="77">
        <v>0</v>
      </c>
      <c r="M21" s="77">
        <f t="shared" si="0"/>
        <v>48</v>
      </c>
      <c r="N21" s="324">
        <f t="shared" si="1"/>
        <v>1127</v>
      </c>
      <c r="O21" s="323">
        <f t="shared" si="2"/>
        <v>179.83333333333334</v>
      </c>
      <c r="P21" s="86">
        <f>SUM(F20:M21)</f>
        <v>2263</v>
      </c>
      <c r="Q21" s="87">
        <f>AVERAGE(F20:K21)</f>
        <v>176.58333333333334</v>
      </c>
      <c r="R21" s="79">
        <f t="shared" si="3"/>
        <v>1127</v>
      </c>
    </row>
    <row r="22" spans="1:18" ht="18" customHeight="1">
      <c r="A22" s="576" t="s">
        <v>22</v>
      </c>
      <c r="B22" s="101">
        <v>3</v>
      </c>
      <c r="C22" s="338" t="s">
        <v>200</v>
      </c>
      <c r="D22" s="222" t="s">
        <v>121</v>
      </c>
      <c r="E22" s="222">
        <v>2</v>
      </c>
      <c r="F22" s="51">
        <v>205</v>
      </c>
      <c r="G22" s="51">
        <v>161</v>
      </c>
      <c r="H22" s="51">
        <v>174</v>
      </c>
      <c r="I22" s="51">
        <v>212</v>
      </c>
      <c r="J22" s="51">
        <v>233</v>
      </c>
      <c r="K22" s="51">
        <v>213</v>
      </c>
      <c r="L22" s="51">
        <v>0</v>
      </c>
      <c r="M22" s="51">
        <f t="shared" si="0"/>
        <v>12</v>
      </c>
      <c r="N22" s="326">
        <f t="shared" si="1"/>
        <v>1210</v>
      </c>
      <c r="O22" s="91">
        <f t="shared" si="2"/>
        <v>199.66666666666666</v>
      </c>
      <c r="P22" s="92">
        <f>SUM(F22:M23)</f>
        <v>2248</v>
      </c>
      <c r="Q22" s="84"/>
      <c r="R22" s="67">
        <f t="shared" si="3"/>
        <v>1210</v>
      </c>
    </row>
    <row r="23" spans="1:18" ht="18" customHeight="1" thickBot="1">
      <c r="A23" s="577"/>
      <c r="B23" s="104">
        <v>3</v>
      </c>
      <c r="C23" s="261" t="s">
        <v>181</v>
      </c>
      <c r="D23" s="42" t="s">
        <v>121</v>
      </c>
      <c r="E23" s="223">
        <v>0</v>
      </c>
      <c r="F23" s="77">
        <v>162</v>
      </c>
      <c r="G23" s="77">
        <v>187</v>
      </c>
      <c r="H23" s="77">
        <v>194</v>
      </c>
      <c r="I23" s="77">
        <v>146</v>
      </c>
      <c r="J23" s="77">
        <v>189</v>
      </c>
      <c r="K23" s="77">
        <v>160</v>
      </c>
      <c r="L23" s="77">
        <v>0</v>
      </c>
      <c r="M23" s="77">
        <f t="shared" si="0"/>
        <v>0</v>
      </c>
      <c r="N23" s="324">
        <f t="shared" si="1"/>
        <v>1038</v>
      </c>
      <c r="O23" s="323">
        <f t="shared" si="2"/>
        <v>173</v>
      </c>
      <c r="P23" s="86">
        <f>SUM(F22:M23)</f>
        <v>2248</v>
      </c>
      <c r="Q23" s="87">
        <f>AVERAGE(F22:K23)</f>
        <v>186.33333333333334</v>
      </c>
      <c r="R23" s="79">
        <f t="shared" si="3"/>
        <v>1038</v>
      </c>
    </row>
    <row r="24" spans="1:18" ht="18" customHeight="1">
      <c r="A24" s="576" t="s">
        <v>23</v>
      </c>
      <c r="B24" s="101">
        <v>1</v>
      </c>
      <c r="C24" s="230" t="s">
        <v>248</v>
      </c>
      <c r="D24" s="43" t="s">
        <v>121</v>
      </c>
      <c r="E24" s="387">
        <v>0</v>
      </c>
      <c r="F24" s="325">
        <v>171</v>
      </c>
      <c r="G24" s="325">
        <v>199</v>
      </c>
      <c r="H24" s="325">
        <v>221</v>
      </c>
      <c r="I24" s="325">
        <v>180</v>
      </c>
      <c r="J24" s="325">
        <v>184</v>
      </c>
      <c r="K24" s="325">
        <v>203</v>
      </c>
      <c r="L24" s="332">
        <v>0</v>
      </c>
      <c r="M24" s="51">
        <f t="shared" si="0"/>
        <v>0</v>
      </c>
      <c r="N24" s="326">
        <f t="shared" si="1"/>
        <v>1158</v>
      </c>
      <c r="O24" s="80">
        <f t="shared" si="2"/>
        <v>193</v>
      </c>
      <c r="P24" s="81">
        <f>SUM(F24:M25)</f>
        <v>2235</v>
      </c>
      <c r="Q24" s="322"/>
      <c r="R24" s="52">
        <f t="shared" si="3"/>
        <v>1158</v>
      </c>
    </row>
    <row r="25" spans="1:18" ht="18" customHeight="1" thickBot="1">
      <c r="A25" s="577"/>
      <c r="B25" s="104">
        <v>1</v>
      </c>
      <c r="C25" s="261" t="s">
        <v>115</v>
      </c>
      <c r="D25" s="42" t="s">
        <v>121</v>
      </c>
      <c r="E25" s="223">
        <v>4</v>
      </c>
      <c r="F25" s="330">
        <v>157</v>
      </c>
      <c r="G25" s="330">
        <v>178</v>
      </c>
      <c r="H25" s="330">
        <v>163</v>
      </c>
      <c r="I25" s="330">
        <v>206</v>
      </c>
      <c r="J25" s="330">
        <v>180</v>
      </c>
      <c r="K25" s="330">
        <v>169</v>
      </c>
      <c r="L25" s="447">
        <v>0</v>
      </c>
      <c r="M25" s="77">
        <f t="shared" si="0"/>
        <v>24</v>
      </c>
      <c r="N25" s="324">
        <f t="shared" si="1"/>
        <v>1077</v>
      </c>
      <c r="O25" s="323">
        <f t="shared" si="2"/>
        <v>175.5</v>
      </c>
      <c r="P25" s="86">
        <f>SUM(F24:M25)</f>
        <v>2235</v>
      </c>
      <c r="Q25" s="87">
        <f>AVERAGE(F24:K25)</f>
        <v>184.25</v>
      </c>
      <c r="R25" s="79">
        <f t="shared" si="3"/>
        <v>1077</v>
      </c>
    </row>
    <row r="26" spans="1:18" ht="18" customHeight="1">
      <c r="A26" s="576" t="s">
        <v>24</v>
      </c>
      <c r="B26" s="101">
        <v>3</v>
      </c>
      <c r="C26" s="53" t="s">
        <v>174</v>
      </c>
      <c r="D26" s="271" t="s">
        <v>122</v>
      </c>
      <c r="E26" s="277">
        <v>7</v>
      </c>
      <c r="F26" s="51">
        <v>139</v>
      </c>
      <c r="G26" s="51">
        <v>146</v>
      </c>
      <c r="H26" s="51">
        <v>170</v>
      </c>
      <c r="I26" s="51">
        <v>177</v>
      </c>
      <c r="J26" s="51">
        <v>185</v>
      </c>
      <c r="K26" s="51">
        <v>174</v>
      </c>
      <c r="L26" s="51">
        <v>0</v>
      </c>
      <c r="M26" s="51">
        <f t="shared" si="0"/>
        <v>42</v>
      </c>
      <c r="N26" s="51">
        <f t="shared" si="1"/>
        <v>1033</v>
      </c>
      <c r="O26" s="80">
        <f t="shared" si="2"/>
        <v>165.16666666666666</v>
      </c>
      <c r="P26" s="81">
        <f>SUM(F26:M27)</f>
        <v>2207</v>
      </c>
      <c r="Q26" s="322"/>
      <c r="R26" s="52">
        <f t="shared" si="3"/>
        <v>1033</v>
      </c>
    </row>
    <row r="27" spans="1:18" ht="18" customHeight="1" thickBot="1">
      <c r="A27" s="577"/>
      <c r="B27" s="104">
        <v>3</v>
      </c>
      <c r="C27" s="261" t="s">
        <v>261</v>
      </c>
      <c r="D27" s="41" t="s">
        <v>122</v>
      </c>
      <c r="E27" s="223">
        <v>8</v>
      </c>
      <c r="F27" s="77">
        <v>235</v>
      </c>
      <c r="G27" s="77">
        <v>161</v>
      </c>
      <c r="H27" s="77">
        <v>176</v>
      </c>
      <c r="I27" s="77">
        <v>182</v>
      </c>
      <c r="J27" s="77">
        <v>186</v>
      </c>
      <c r="K27" s="77">
        <v>186</v>
      </c>
      <c r="L27" s="77">
        <v>0</v>
      </c>
      <c r="M27" s="77">
        <f t="shared" si="0"/>
        <v>48</v>
      </c>
      <c r="N27" s="77">
        <f t="shared" si="1"/>
        <v>1174</v>
      </c>
      <c r="O27" s="323">
        <f t="shared" si="2"/>
        <v>187.66666666666666</v>
      </c>
      <c r="P27" s="86">
        <f>SUM(F26:M27)</f>
        <v>2207</v>
      </c>
      <c r="Q27" s="87">
        <f>AVERAGE(F26:K27)</f>
        <v>176.41666666666666</v>
      </c>
      <c r="R27" s="79">
        <f t="shared" si="3"/>
        <v>1174</v>
      </c>
    </row>
    <row r="28" spans="1:18" ht="18" customHeight="1">
      <c r="A28" s="576" t="s">
        <v>25</v>
      </c>
      <c r="B28" s="101">
        <v>3</v>
      </c>
      <c r="C28" s="260" t="s">
        <v>150</v>
      </c>
      <c r="D28" s="171" t="s">
        <v>121</v>
      </c>
      <c r="E28" s="64">
        <v>0</v>
      </c>
      <c r="F28" s="51">
        <v>162</v>
      </c>
      <c r="G28" s="51">
        <v>169</v>
      </c>
      <c r="H28" s="51">
        <v>180</v>
      </c>
      <c r="I28" s="51">
        <v>166</v>
      </c>
      <c r="J28" s="51">
        <v>195</v>
      </c>
      <c r="K28" s="51">
        <v>151</v>
      </c>
      <c r="L28" s="51">
        <v>0</v>
      </c>
      <c r="M28" s="51">
        <f t="shared" si="0"/>
        <v>0</v>
      </c>
      <c r="N28" s="51">
        <f t="shared" si="1"/>
        <v>1023</v>
      </c>
      <c r="O28" s="80">
        <f t="shared" si="2"/>
        <v>170.5</v>
      </c>
      <c r="P28" s="81">
        <f>SUM(F28:M29)</f>
        <v>2204</v>
      </c>
      <c r="Q28" s="322"/>
      <c r="R28" s="52">
        <f t="shared" si="3"/>
        <v>1023</v>
      </c>
    </row>
    <row r="29" spans="1:18" ht="18" customHeight="1" thickBot="1">
      <c r="A29" s="577"/>
      <c r="B29" s="104">
        <v>3</v>
      </c>
      <c r="C29" s="224" t="s">
        <v>204</v>
      </c>
      <c r="D29" s="41" t="s">
        <v>121</v>
      </c>
      <c r="E29" s="223">
        <v>0</v>
      </c>
      <c r="F29" s="77">
        <v>189</v>
      </c>
      <c r="G29" s="77">
        <v>172</v>
      </c>
      <c r="H29" s="77">
        <v>191</v>
      </c>
      <c r="I29" s="77">
        <v>225</v>
      </c>
      <c r="J29" s="77">
        <v>200</v>
      </c>
      <c r="K29" s="77">
        <v>204</v>
      </c>
      <c r="L29" s="77">
        <v>0</v>
      </c>
      <c r="M29" s="77">
        <f t="shared" si="0"/>
        <v>0</v>
      </c>
      <c r="N29" s="77">
        <f t="shared" si="1"/>
        <v>1181</v>
      </c>
      <c r="O29" s="323">
        <f t="shared" si="2"/>
        <v>196.83333333333334</v>
      </c>
      <c r="P29" s="86">
        <f>SUM(F28:M29)</f>
        <v>2204</v>
      </c>
      <c r="Q29" s="87">
        <f>AVERAGE(F28:K29)</f>
        <v>183.66666666666666</v>
      </c>
      <c r="R29" s="79">
        <f t="shared" si="3"/>
        <v>1181</v>
      </c>
    </row>
    <row r="30" spans="1:18" ht="18" customHeight="1">
      <c r="A30" s="576" t="s">
        <v>26</v>
      </c>
      <c r="B30" s="101">
        <v>3</v>
      </c>
      <c r="C30" s="260" t="s">
        <v>263</v>
      </c>
      <c r="D30" s="171" t="s">
        <v>156</v>
      </c>
      <c r="E30" s="258">
        <v>4</v>
      </c>
      <c r="F30" s="51">
        <v>220</v>
      </c>
      <c r="G30" s="51">
        <v>189</v>
      </c>
      <c r="H30" s="51">
        <v>209</v>
      </c>
      <c r="I30" s="51">
        <v>174</v>
      </c>
      <c r="J30" s="51">
        <v>243</v>
      </c>
      <c r="K30" s="51">
        <v>200</v>
      </c>
      <c r="L30" s="51">
        <v>0</v>
      </c>
      <c r="M30" s="51">
        <f t="shared" si="0"/>
        <v>24</v>
      </c>
      <c r="N30" s="51">
        <f t="shared" si="1"/>
        <v>1259</v>
      </c>
      <c r="O30" s="80">
        <f t="shared" si="2"/>
        <v>205.83333333333334</v>
      </c>
      <c r="P30" s="81">
        <f>SUM(F30:M31)</f>
        <v>2190</v>
      </c>
      <c r="Q30" s="322"/>
      <c r="R30" s="52">
        <f t="shared" si="3"/>
        <v>1259</v>
      </c>
    </row>
    <row r="31" spans="1:18" ht="18" customHeight="1" thickBot="1">
      <c r="A31" s="577"/>
      <c r="B31" s="104">
        <v>3</v>
      </c>
      <c r="C31" s="261" t="s">
        <v>274</v>
      </c>
      <c r="D31" s="41" t="s">
        <v>156</v>
      </c>
      <c r="E31" s="262">
        <v>8</v>
      </c>
      <c r="F31" s="77">
        <v>149</v>
      </c>
      <c r="G31" s="77">
        <v>166</v>
      </c>
      <c r="H31" s="77">
        <v>128</v>
      </c>
      <c r="I31" s="77">
        <v>154</v>
      </c>
      <c r="J31" s="77">
        <v>152</v>
      </c>
      <c r="K31" s="77">
        <v>134</v>
      </c>
      <c r="L31" s="77">
        <v>0</v>
      </c>
      <c r="M31" s="77">
        <f t="shared" si="0"/>
        <v>48</v>
      </c>
      <c r="N31" s="77">
        <f t="shared" si="1"/>
        <v>931</v>
      </c>
      <c r="O31" s="323">
        <f t="shared" si="2"/>
        <v>147.16666666666666</v>
      </c>
      <c r="P31" s="86">
        <f>SUM(F30:M31)</f>
        <v>2190</v>
      </c>
      <c r="Q31" s="87">
        <f>AVERAGE(F30:K31)</f>
        <v>176.5</v>
      </c>
      <c r="R31" s="79">
        <f t="shared" si="3"/>
        <v>931</v>
      </c>
    </row>
    <row r="32" spans="1:18" ht="18" customHeight="1">
      <c r="A32" s="576" t="s">
        <v>27</v>
      </c>
      <c r="B32" s="101">
        <v>1</v>
      </c>
      <c r="C32" s="170" t="s">
        <v>249</v>
      </c>
      <c r="D32" s="171" t="s">
        <v>121</v>
      </c>
      <c r="E32" s="171">
        <v>7</v>
      </c>
      <c r="F32" s="56">
        <v>148</v>
      </c>
      <c r="G32" s="51">
        <v>165</v>
      </c>
      <c r="H32" s="51">
        <v>164</v>
      </c>
      <c r="I32" s="51">
        <v>162</v>
      </c>
      <c r="J32" s="51">
        <v>169</v>
      </c>
      <c r="K32" s="51">
        <v>136</v>
      </c>
      <c r="L32" s="51">
        <v>48</v>
      </c>
      <c r="M32" s="51">
        <f t="shared" si="0"/>
        <v>42</v>
      </c>
      <c r="N32" s="51">
        <f t="shared" si="1"/>
        <v>1034</v>
      </c>
      <c r="O32" s="80">
        <f t="shared" si="2"/>
        <v>157.33333333333334</v>
      </c>
      <c r="P32" s="81">
        <f>SUM(F32:M33)</f>
        <v>2175</v>
      </c>
      <c r="Q32" s="322"/>
      <c r="R32" s="52">
        <f t="shared" si="3"/>
        <v>1034</v>
      </c>
    </row>
    <row r="33" spans="1:18" ht="18" customHeight="1" thickBot="1">
      <c r="A33" s="577"/>
      <c r="B33" s="104">
        <v>1</v>
      </c>
      <c r="C33" s="17" t="s">
        <v>110</v>
      </c>
      <c r="D33" s="41" t="s">
        <v>121</v>
      </c>
      <c r="E33" s="41">
        <v>1</v>
      </c>
      <c r="F33" s="77">
        <v>167</v>
      </c>
      <c r="G33" s="77">
        <v>189</v>
      </c>
      <c r="H33" s="77">
        <v>189</v>
      </c>
      <c r="I33" s="77">
        <v>175</v>
      </c>
      <c r="J33" s="77">
        <v>200</v>
      </c>
      <c r="K33" s="77">
        <v>215</v>
      </c>
      <c r="L33" s="77">
        <v>0</v>
      </c>
      <c r="M33" s="77">
        <f t="shared" si="0"/>
        <v>6</v>
      </c>
      <c r="N33" s="77">
        <f t="shared" si="1"/>
        <v>1141</v>
      </c>
      <c r="O33" s="323">
        <f t="shared" si="2"/>
        <v>189.16666666666666</v>
      </c>
      <c r="P33" s="86">
        <f>SUM(F32:M33)</f>
        <v>2175</v>
      </c>
      <c r="Q33" s="87">
        <f>AVERAGE(F32:K33)</f>
        <v>173.25</v>
      </c>
      <c r="R33" s="79">
        <f t="shared" si="3"/>
        <v>1141</v>
      </c>
    </row>
    <row r="34" spans="1:18" ht="18" customHeight="1">
      <c r="A34" s="576" t="s">
        <v>28</v>
      </c>
      <c r="B34" s="101">
        <v>1</v>
      </c>
      <c r="C34" s="260" t="s">
        <v>202</v>
      </c>
      <c r="D34" s="171" t="s">
        <v>121</v>
      </c>
      <c r="E34" s="258">
        <v>0</v>
      </c>
      <c r="F34" s="51">
        <v>167</v>
      </c>
      <c r="G34" s="51">
        <v>205</v>
      </c>
      <c r="H34" s="51">
        <v>167</v>
      </c>
      <c r="I34" s="51">
        <v>139</v>
      </c>
      <c r="J34" s="51">
        <v>161</v>
      </c>
      <c r="K34" s="51">
        <v>153</v>
      </c>
      <c r="L34" s="51">
        <v>0</v>
      </c>
      <c r="M34" s="51">
        <f t="shared" si="0"/>
        <v>0</v>
      </c>
      <c r="N34" s="51">
        <f t="shared" si="1"/>
        <v>992</v>
      </c>
      <c r="O34" s="80">
        <f t="shared" si="2"/>
        <v>165.33333333333334</v>
      </c>
      <c r="P34" s="81">
        <f>SUM(F34:M35)</f>
        <v>2144</v>
      </c>
      <c r="Q34" s="322"/>
      <c r="R34" s="52">
        <f t="shared" si="3"/>
        <v>992</v>
      </c>
    </row>
    <row r="35" spans="1:18" ht="18" customHeight="1" thickBot="1">
      <c r="A35" s="577"/>
      <c r="B35" s="104">
        <v>1</v>
      </c>
      <c r="C35" s="261" t="s">
        <v>114</v>
      </c>
      <c r="D35" s="41" t="s">
        <v>121</v>
      </c>
      <c r="E35" s="262">
        <v>7</v>
      </c>
      <c r="F35" s="77">
        <v>193</v>
      </c>
      <c r="G35" s="77">
        <v>200</v>
      </c>
      <c r="H35" s="77">
        <v>225</v>
      </c>
      <c r="I35" s="77">
        <v>137</v>
      </c>
      <c r="J35" s="77">
        <v>204</v>
      </c>
      <c r="K35" s="77">
        <v>151</v>
      </c>
      <c r="L35" s="77">
        <v>0</v>
      </c>
      <c r="M35" s="77">
        <f t="shared" si="0"/>
        <v>42</v>
      </c>
      <c r="N35" s="77">
        <f t="shared" si="1"/>
        <v>1152</v>
      </c>
      <c r="O35" s="323">
        <f t="shared" si="2"/>
        <v>185</v>
      </c>
      <c r="P35" s="86">
        <f>SUM(F34:M35)</f>
        <v>2144</v>
      </c>
      <c r="Q35" s="87">
        <f>AVERAGE(F34:K35)</f>
        <v>175.16666666666666</v>
      </c>
      <c r="R35" s="79">
        <f t="shared" si="3"/>
        <v>1152</v>
      </c>
    </row>
    <row r="36" spans="1:18" ht="18" customHeight="1">
      <c r="A36" s="576" t="s">
        <v>29</v>
      </c>
      <c r="B36" s="101">
        <v>2</v>
      </c>
      <c r="C36" s="284" t="s">
        <v>159</v>
      </c>
      <c r="D36" s="43" t="s">
        <v>121</v>
      </c>
      <c r="E36" s="212">
        <v>7</v>
      </c>
      <c r="F36" s="325">
        <v>159</v>
      </c>
      <c r="G36" s="325">
        <v>185</v>
      </c>
      <c r="H36" s="325">
        <v>186</v>
      </c>
      <c r="I36" s="325">
        <v>161</v>
      </c>
      <c r="J36" s="325">
        <v>157</v>
      </c>
      <c r="K36" s="325">
        <v>173</v>
      </c>
      <c r="L36" s="325">
        <v>0</v>
      </c>
      <c r="M36" s="51">
        <f t="shared" si="0"/>
        <v>42</v>
      </c>
      <c r="N36" s="51">
        <f t="shared" si="1"/>
        <v>1063</v>
      </c>
      <c r="O36" s="80">
        <f t="shared" si="2"/>
        <v>170.16666666666666</v>
      </c>
      <c r="P36" s="81">
        <f>SUM(F36:M37)</f>
        <v>2142</v>
      </c>
      <c r="Q36" s="322"/>
      <c r="R36" s="52">
        <f t="shared" si="3"/>
        <v>1063</v>
      </c>
    </row>
    <row r="37" spans="1:18" ht="18" customHeight="1" thickBot="1">
      <c r="A37" s="577"/>
      <c r="B37" s="104">
        <v>2</v>
      </c>
      <c r="C37" s="224" t="s">
        <v>275</v>
      </c>
      <c r="D37" s="41" t="s">
        <v>121</v>
      </c>
      <c r="E37" s="262">
        <v>0</v>
      </c>
      <c r="F37" s="330">
        <v>202</v>
      </c>
      <c r="G37" s="330">
        <v>151</v>
      </c>
      <c r="H37" s="330">
        <v>164</v>
      </c>
      <c r="I37" s="330">
        <v>180</v>
      </c>
      <c r="J37" s="330">
        <v>190</v>
      </c>
      <c r="K37" s="330">
        <v>192</v>
      </c>
      <c r="L37" s="330">
        <v>0</v>
      </c>
      <c r="M37" s="77">
        <f t="shared" si="0"/>
        <v>0</v>
      </c>
      <c r="N37" s="77">
        <f t="shared" si="1"/>
        <v>1079</v>
      </c>
      <c r="O37" s="323">
        <f t="shared" si="2"/>
        <v>179.83333333333334</v>
      </c>
      <c r="P37" s="86">
        <f>SUM(F36:M37)</f>
        <v>2142</v>
      </c>
      <c r="Q37" s="87">
        <f>AVERAGE(F36:K37)</f>
        <v>175</v>
      </c>
      <c r="R37" s="79">
        <f t="shared" si="3"/>
        <v>1079</v>
      </c>
    </row>
    <row r="38" spans="1:18" ht="18" customHeight="1">
      <c r="A38" s="576" t="s">
        <v>30</v>
      </c>
      <c r="B38" s="101">
        <v>2</v>
      </c>
      <c r="C38" s="260" t="s">
        <v>259</v>
      </c>
      <c r="D38" s="171" t="s">
        <v>122</v>
      </c>
      <c r="E38" s="64">
        <v>8</v>
      </c>
      <c r="F38" s="51">
        <v>189</v>
      </c>
      <c r="G38" s="51">
        <v>196</v>
      </c>
      <c r="H38" s="51">
        <v>173</v>
      </c>
      <c r="I38" s="51">
        <v>157</v>
      </c>
      <c r="J38" s="51">
        <v>167</v>
      </c>
      <c r="K38" s="51">
        <v>181</v>
      </c>
      <c r="L38" s="51">
        <v>0</v>
      </c>
      <c r="M38" s="51">
        <f aca="true" t="shared" si="4" ref="M38:M55">E38*6</f>
        <v>48</v>
      </c>
      <c r="N38" s="51">
        <f aca="true" t="shared" si="5" ref="N38:N55">SUM(F38:M38)</f>
        <v>1111</v>
      </c>
      <c r="O38" s="80">
        <f aca="true" t="shared" si="6" ref="O38:O55">AVERAGE(F38:K38)</f>
        <v>177.16666666666666</v>
      </c>
      <c r="P38" s="81">
        <f>SUM(F38:M39)</f>
        <v>2138</v>
      </c>
      <c r="Q38" s="449"/>
      <c r="R38" s="452">
        <f aca="true" t="shared" si="7" ref="R38:R55">SUM(F38:M38)</f>
        <v>1111</v>
      </c>
    </row>
    <row r="39" spans="1:18" ht="18" customHeight="1" thickBot="1">
      <c r="A39" s="577"/>
      <c r="B39" s="104">
        <v>2</v>
      </c>
      <c r="C39" s="17" t="s">
        <v>278</v>
      </c>
      <c r="D39" s="42" t="s">
        <v>122</v>
      </c>
      <c r="E39" s="460">
        <v>6</v>
      </c>
      <c r="F39" s="77">
        <v>119</v>
      </c>
      <c r="G39" s="77">
        <v>186</v>
      </c>
      <c r="H39" s="77">
        <v>145</v>
      </c>
      <c r="I39" s="77">
        <v>179</v>
      </c>
      <c r="J39" s="77">
        <v>168</v>
      </c>
      <c r="K39" s="77">
        <v>146</v>
      </c>
      <c r="L39" s="77">
        <v>48</v>
      </c>
      <c r="M39" s="77">
        <f t="shared" si="4"/>
        <v>36</v>
      </c>
      <c r="N39" s="77">
        <f t="shared" si="5"/>
        <v>1027</v>
      </c>
      <c r="O39" s="323">
        <f t="shared" si="6"/>
        <v>157.16666666666666</v>
      </c>
      <c r="P39" s="86">
        <f>SUM(F38:M39)</f>
        <v>2138</v>
      </c>
      <c r="Q39" s="161">
        <f>AVERAGE(F38:K39)</f>
        <v>167.16666666666666</v>
      </c>
      <c r="R39" s="454">
        <f t="shared" si="7"/>
        <v>1027</v>
      </c>
    </row>
    <row r="40" spans="1:18" ht="18" customHeight="1">
      <c r="A40" s="578" t="s">
        <v>31</v>
      </c>
      <c r="B40" s="88">
        <v>1</v>
      </c>
      <c r="C40" s="260" t="s">
        <v>108</v>
      </c>
      <c r="D40" s="171" t="s">
        <v>121</v>
      </c>
      <c r="E40" s="64">
        <v>1</v>
      </c>
      <c r="F40" s="56">
        <v>219</v>
      </c>
      <c r="G40" s="56">
        <v>184</v>
      </c>
      <c r="H40" s="56">
        <v>150</v>
      </c>
      <c r="I40" s="56">
        <v>159</v>
      </c>
      <c r="J40" s="56">
        <v>186</v>
      </c>
      <c r="K40" s="56">
        <v>187</v>
      </c>
      <c r="L40" s="56">
        <v>0</v>
      </c>
      <c r="M40" s="56">
        <f t="shared" si="4"/>
        <v>6</v>
      </c>
      <c r="N40" s="56">
        <f t="shared" si="5"/>
        <v>1091</v>
      </c>
      <c r="O40" s="91">
        <f t="shared" si="6"/>
        <v>180.83333333333334</v>
      </c>
      <c r="P40" s="92">
        <f>SUM(F40:M41)</f>
        <v>2115</v>
      </c>
      <c r="Q40" s="84"/>
      <c r="R40" s="52">
        <f t="shared" si="7"/>
        <v>1091</v>
      </c>
    </row>
    <row r="41" spans="1:18" ht="18" customHeight="1" thickBot="1">
      <c r="A41" s="577"/>
      <c r="B41" s="104">
        <v>1</v>
      </c>
      <c r="C41" s="73" t="s">
        <v>109</v>
      </c>
      <c r="D41" s="277" t="s">
        <v>121</v>
      </c>
      <c r="E41" s="57">
        <v>6</v>
      </c>
      <c r="F41" s="77">
        <v>191</v>
      </c>
      <c r="G41" s="77">
        <v>139</v>
      </c>
      <c r="H41" s="77">
        <v>191</v>
      </c>
      <c r="I41" s="77">
        <v>168</v>
      </c>
      <c r="J41" s="77">
        <v>157</v>
      </c>
      <c r="K41" s="77">
        <v>142</v>
      </c>
      <c r="L41" s="77">
        <v>0</v>
      </c>
      <c r="M41" s="77">
        <f t="shared" si="4"/>
        <v>36</v>
      </c>
      <c r="N41" s="77">
        <f t="shared" si="5"/>
        <v>1024</v>
      </c>
      <c r="O41" s="323">
        <f t="shared" si="6"/>
        <v>164.66666666666666</v>
      </c>
      <c r="P41" s="86">
        <f>SUM(F40:M41)</f>
        <v>2115</v>
      </c>
      <c r="Q41" s="87">
        <f>AVERAGE(F40:K41)</f>
        <v>172.75</v>
      </c>
      <c r="R41" s="79">
        <f t="shared" si="7"/>
        <v>1024</v>
      </c>
    </row>
    <row r="42" spans="1:18" ht="18" customHeight="1">
      <c r="A42" s="576" t="s">
        <v>32</v>
      </c>
      <c r="B42" s="101">
        <v>2</v>
      </c>
      <c r="C42" s="446" t="s">
        <v>264</v>
      </c>
      <c r="D42" s="270" t="s">
        <v>156</v>
      </c>
      <c r="E42" s="270">
        <v>8</v>
      </c>
      <c r="F42" s="51">
        <v>192</v>
      </c>
      <c r="G42" s="51">
        <v>141</v>
      </c>
      <c r="H42" s="51">
        <v>154</v>
      </c>
      <c r="I42" s="51">
        <v>174</v>
      </c>
      <c r="J42" s="51">
        <v>190</v>
      </c>
      <c r="K42" s="51">
        <v>159</v>
      </c>
      <c r="L42" s="51">
        <v>0</v>
      </c>
      <c r="M42" s="51">
        <f t="shared" si="4"/>
        <v>48</v>
      </c>
      <c r="N42" s="51">
        <f t="shared" si="5"/>
        <v>1058</v>
      </c>
      <c r="O42" s="80">
        <f t="shared" si="6"/>
        <v>168.33333333333334</v>
      </c>
      <c r="P42" s="81">
        <f>SUM(F42:M43)</f>
        <v>2100</v>
      </c>
      <c r="Q42" s="322"/>
      <c r="R42" s="52">
        <f t="shared" si="7"/>
        <v>1058</v>
      </c>
    </row>
    <row r="43" spans="1:18" ht="18" customHeight="1" thickBot="1">
      <c r="A43" s="577"/>
      <c r="B43" s="104">
        <v>2</v>
      </c>
      <c r="C43" s="17" t="s">
        <v>269</v>
      </c>
      <c r="D43" s="41" t="s">
        <v>156</v>
      </c>
      <c r="E43" s="41">
        <v>5</v>
      </c>
      <c r="F43" s="77">
        <v>184</v>
      </c>
      <c r="G43" s="77">
        <v>182</v>
      </c>
      <c r="H43" s="77">
        <v>176</v>
      </c>
      <c r="I43" s="77">
        <v>154</v>
      </c>
      <c r="J43" s="77">
        <v>160</v>
      </c>
      <c r="K43" s="77">
        <v>156</v>
      </c>
      <c r="L43" s="77">
        <v>0</v>
      </c>
      <c r="M43" s="77">
        <f t="shared" si="4"/>
        <v>30</v>
      </c>
      <c r="N43" s="77">
        <f t="shared" si="5"/>
        <v>1042</v>
      </c>
      <c r="O43" s="323">
        <f t="shared" si="6"/>
        <v>168.66666666666666</v>
      </c>
      <c r="P43" s="86">
        <f>SUM(F42:M43)</f>
        <v>2100</v>
      </c>
      <c r="Q43" s="87">
        <f>AVERAGE(F42:K43)</f>
        <v>168.5</v>
      </c>
      <c r="R43" s="79">
        <f t="shared" si="7"/>
        <v>1042</v>
      </c>
    </row>
    <row r="44" spans="1:18" ht="18" customHeight="1">
      <c r="A44" s="576" t="s">
        <v>33</v>
      </c>
      <c r="B44" s="101">
        <v>1</v>
      </c>
      <c r="C44" s="410" t="s">
        <v>271</v>
      </c>
      <c r="D44" s="271" t="s">
        <v>156</v>
      </c>
      <c r="E44" s="43">
        <v>4</v>
      </c>
      <c r="F44" s="51">
        <v>156</v>
      </c>
      <c r="G44" s="51">
        <v>178</v>
      </c>
      <c r="H44" s="51">
        <v>205</v>
      </c>
      <c r="I44" s="51">
        <v>168</v>
      </c>
      <c r="J44" s="51">
        <v>125</v>
      </c>
      <c r="K44" s="51">
        <v>132</v>
      </c>
      <c r="L44" s="51">
        <v>0</v>
      </c>
      <c r="M44" s="51">
        <f t="shared" si="4"/>
        <v>24</v>
      </c>
      <c r="N44" s="51">
        <f t="shared" si="5"/>
        <v>988</v>
      </c>
      <c r="O44" s="80">
        <f t="shared" si="6"/>
        <v>160.66666666666666</v>
      </c>
      <c r="P44" s="81">
        <f>SUM(F44:M45)</f>
        <v>1963</v>
      </c>
      <c r="Q44" s="322"/>
      <c r="R44" s="52">
        <f t="shared" si="7"/>
        <v>988</v>
      </c>
    </row>
    <row r="45" spans="1:18" ht="18" customHeight="1" thickBot="1">
      <c r="A45" s="577"/>
      <c r="B45" s="104">
        <v>1</v>
      </c>
      <c r="C45" s="17" t="s">
        <v>266</v>
      </c>
      <c r="D45" s="41" t="s">
        <v>156</v>
      </c>
      <c r="E45" s="271">
        <v>4</v>
      </c>
      <c r="F45" s="77">
        <v>148</v>
      </c>
      <c r="G45" s="77">
        <v>144</v>
      </c>
      <c r="H45" s="77">
        <v>168</v>
      </c>
      <c r="I45" s="77">
        <v>212</v>
      </c>
      <c r="J45" s="77">
        <v>153</v>
      </c>
      <c r="K45" s="77">
        <v>126</v>
      </c>
      <c r="L45" s="77">
        <v>0</v>
      </c>
      <c r="M45" s="77">
        <f t="shared" si="4"/>
        <v>24</v>
      </c>
      <c r="N45" s="77">
        <f t="shared" si="5"/>
        <v>975</v>
      </c>
      <c r="O45" s="323">
        <f t="shared" si="6"/>
        <v>158.5</v>
      </c>
      <c r="P45" s="86">
        <f>SUM(F44:M45)</f>
        <v>1963</v>
      </c>
      <c r="Q45" s="87">
        <f>AVERAGE(F44:K45)</f>
        <v>159.58333333333334</v>
      </c>
      <c r="R45" s="79">
        <f t="shared" si="7"/>
        <v>975</v>
      </c>
    </row>
    <row r="46" spans="1:18" ht="18" customHeight="1">
      <c r="A46" s="576" t="s">
        <v>34</v>
      </c>
      <c r="B46" s="101">
        <v>2</v>
      </c>
      <c r="C46" s="260" t="s">
        <v>250</v>
      </c>
      <c r="D46" s="269" t="s">
        <v>156</v>
      </c>
      <c r="E46" s="51">
        <v>4</v>
      </c>
      <c r="F46" s="51">
        <v>178</v>
      </c>
      <c r="G46" s="51">
        <v>135</v>
      </c>
      <c r="H46" s="51">
        <v>128</v>
      </c>
      <c r="I46" s="51">
        <v>142</v>
      </c>
      <c r="J46" s="51">
        <v>140</v>
      </c>
      <c r="K46" s="51">
        <v>169</v>
      </c>
      <c r="L46" s="51">
        <v>0</v>
      </c>
      <c r="M46" s="51">
        <f t="shared" si="4"/>
        <v>24</v>
      </c>
      <c r="N46" s="51">
        <f t="shared" si="5"/>
        <v>916</v>
      </c>
      <c r="O46" s="80">
        <f t="shared" si="6"/>
        <v>148.66666666666666</v>
      </c>
      <c r="P46" s="81">
        <f>SUM(F46:M47)</f>
        <v>1953</v>
      </c>
      <c r="Q46" s="322"/>
      <c r="R46" s="52">
        <f t="shared" si="7"/>
        <v>916</v>
      </c>
    </row>
    <row r="47" spans="1:18" ht="18" customHeight="1" thickBot="1">
      <c r="A47" s="577"/>
      <c r="B47" s="104">
        <v>2</v>
      </c>
      <c r="C47" s="224" t="s">
        <v>257</v>
      </c>
      <c r="D47" s="41" t="s">
        <v>122</v>
      </c>
      <c r="E47" s="331">
        <v>6</v>
      </c>
      <c r="F47" s="77">
        <v>167</v>
      </c>
      <c r="G47" s="77">
        <v>209</v>
      </c>
      <c r="H47" s="77">
        <v>160</v>
      </c>
      <c r="I47" s="77">
        <v>167</v>
      </c>
      <c r="J47" s="77">
        <v>139</v>
      </c>
      <c r="K47" s="77">
        <v>159</v>
      </c>
      <c r="L47" s="77">
        <v>0</v>
      </c>
      <c r="M47" s="77">
        <f t="shared" si="4"/>
        <v>36</v>
      </c>
      <c r="N47" s="77">
        <f t="shared" si="5"/>
        <v>1037</v>
      </c>
      <c r="O47" s="323">
        <f t="shared" si="6"/>
        <v>166.83333333333334</v>
      </c>
      <c r="P47" s="86">
        <f>SUM(F46:M47)</f>
        <v>1953</v>
      </c>
      <c r="Q47" s="87">
        <f>AVERAGE(F46:K47)</f>
        <v>157.75</v>
      </c>
      <c r="R47" s="79">
        <f t="shared" si="7"/>
        <v>1037</v>
      </c>
    </row>
    <row r="48" spans="1:18" ht="18" customHeight="1">
      <c r="A48" s="576" t="s">
        <v>35</v>
      </c>
      <c r="B48" s="101">
        <v>1</v>
      </c>
      <c r="C48" s="260" t="s">
        <v>191</v>
      </c>
      <c r="D48" s="269" t="s">
        <v>121</v>
      </c>
      <c r="E48" s="459">
        <v>0</v>
      </c>
      <c r="F48" s="51">
        <v>165</v>
      </c>
      <c r="G48" s="51">
        <v>177</v>
      </c>
      <c r="H48" s="51">
        <v>143</v>
      </c>
      <c r="I48" s="51">
        <v>122</v>
      </c>
      <c r="J48" s="51">
        <v>140</v>
      </c>
      <c r="K48" s="51">
        <v>127</v>
      </c>
      <c r="L48" s="51">
        <v>48</v>
      </c>
      <c r="M48" s="51">
        <f t="shared" si="4"/>
        <v>0</v>
      </c>
      <c r="N48" s="51">
        <f t="shared" si="5"/>
        <v>922</v>
      </c>
      <c r="O48" s="80">
        <f t="shared" si="6"/>
        <v>145.66666666666666</v>
      </c>
      <c r="P48" s="81">
        <f>SUM(F48:M49)</f>
        <v>1933</v>
      </c>
      <c r="Q48" s="322"/>
      <c r="R48" s="52">
        <f t="shared" si="7"/>
        <v>922</v>
      </c>
    </row>
    <row r="49" spans="1:18" ht="18" customHeight="1" thickBot="1">
      <c r="A49" s="577"/>
      <c r="B49" s="104">
        <v>1</v>
      </c>
      <c r="C49" s="261" t="s">
        <v>258</v>
      </c>
      <c r="D49" s="42" t="s">
        <v>156</v>
      </c>
      <c r="E49" s="77">
        <v>5</v>
      </c>
      <c r="F49" s="77">
        <v>165</v>
      </c>
      <c r="G49" s="77">
        <v>155</v>
      </c>
      <c r="H49" s="77">
        <v>125</v>
      </c>
      <c r="I49" s="77">
        <v>177</v>
      </c>
      <c r="J49" s="77">
        <v>153</v>
      </c>
      <c r="K49" s="77">
        <v>206</v>
      </c>
      <c r="L49" s="77">
        <v>0</v>
      </c>
      <c r="M49" s="77">
        <f t="shared" si="4"/>
        <v>30</v>
      </c>
      <c r="N49" s="77">
        <f t="shared" si="5"/>
        <v>1011</v>
      </c>
      <c r="O49" s="323">
        <f t="shared" si="6"/>
        <v>163.5</v>
      </c>
      <c r="P49" s="86">
        <f>SUM(F48:M49)</f>
        <v>1933</v>
      </c>
      <c r="Q49" s="87">
        <f>AVERAGE(F48:K49)</f>
        <v>154.58333333333334</v>
      </c>
      <c r="R49" s="79">
        <f t="shared" si="7"/>
        <v>1011</v>
      </c>
    </row>
    <row r="50" spans="1:18" ht="18" customHeight="1">
      <c r="A50" s="574" t="s">
        <v>36</v>
      </c>
      <c r="B50" s="101">
        <v>2</v>
      </c>
      <c r="C50" s="59" t="s">
        <v>276</v>
      </c>
      <c r="D50" s="269" t="s">
        <v>122</v>
      </c>
      <c r="E50" s="56">
        <v>4</v>
      </c>
      <c r="F50" s="51">
        <v>191</v>
      </c>
      <c r="G50" s="51">
        <v>153</v>
      </c>
      <c r="H50" s="51">
        <v>180</v>
      </c>
      <c r="I50" s="51">
        <v>182</v>
      </c>
      <c r="J50" s="51">
        <v>143</v>
      </c>
      <c r="K50" s="51">
        <v>154</v>
      </c>
      <c r="L50" s="51">
        <v>0</v>
      </c>
      <c r="M50" s="51">
        <f t="shared" si="4"/>
        <v>24</v>
      </c>
      <c r="N50" s="51">
        <f t="shared" si="5"/>
        <v>1027</v>
      </c>
      <c r="O50" s="80">
        <f t="shared" si="6"/>
        <v>167.16666666666666</v>
      </c>
      <c r="P50" s="81">
        <f>SUM(F50:M51)</f>
        <v>1899</v>
      </c>
      <c r="Q50" s="322"/>
      <c r="R50" s="52">
        <f t="shared" si="7"/>
        <v>1027</v>
      </c>
    </row>
    <row r="51" spans="1:18" ht="18" customHeight="1" thickBot="1">
      <c r="A51" s="575"/>
      <c r="B51" s="104">
        <v>2</v>
      </c>
      <c r="C51" s="261" t="s">
        <v>277</v>
      </c>
      <c r="D51" s="41" t="s">
        <v>122</v>
      </c>
      <c r="E51" s="60">
        <v>4</v>
      </c>
      <c r="F51" s="77">
        <v>134</v>
      </c>
      <c r="G51" s="77">
        <v>146</v>
      </c>
      <c r="H51" s="77">
        <v>125</v>
      </c>
      <c r="I51" s="77">
        <v>148</v>
      </c>
      <c r="J51" s="77">
        <v>91</v>
      </c>
      <c r="K51" s="77">
        <v>156</v>
      </c>
      <c r="L51" s="77">
        <v>48</v>
      </c>
      <c r="M51" s="77">
        <f t="shared" si="4"/>
        <v>24</v>
      </c>
      <c r="N51" s="77">
        <f t="shared" si="5"/>
        <v>872</v>
      </c>
      <c r="O51" s="323">
        <f t="shared" si="6"/>
        <v>133.33333333333334</v>
      </c>
      <c r="P51" s="86">
        <f>SUM(F50:M51)</f>
        <v>1899</v>
      </c>
      <c r="Q51" s="87">
        <f>AVERAGE(F50:K51)</f>
        <v>150.25</v>
      </c>
      <c r="R51" s="79">
        <f t="shared" si="7"/>
        <v>872</v>
      </c>
    </row>
    <row r="52" spans="1:18" ht="18" customHeight="1">
      <c r="A52" s="574" t="s">
        <v>37</v>
      </c>
      <c r="B52" s="101">
        <v>1</v>
      </c>
      <c r="C52" s="19" t="s">
        <v>270</v>
      </c>
      <c r="D52" s="270" t="s">
        <v>121</v>
      </c>
      <c r="E52" s="270">
        <v>0</v>
      </c>
      <c r="F52" s="51">
        <v>149</v>
      </c>
      <c r="G52" s="51">
        <v>144</v>
      </c>
      <c r="H52" s="51">
        <v>149</v>
      </c>
      <c r="I52" s="51">
        <v>157</v>
      </c>
      <c r="J52" s="51">
        <v>175</v>
      </c>
      <c r="K52" s="51">
        <v>150</v>
      </c>
      <c r="L52" s="51">
        <v>48</v>
      </c>
      <c r="M52" s="51">
        <f t="shared" si="4"/>
        <v>0</v>
      </c>
      <c r="N52" s="51">
        <f t="shared" si="5"/>
        <v>972</v>
      </c>
      <c r="O52" s="80">
        <f t="shared" si="6"/>
        <v>154</v>
      </c>
      <c r="P52" s="81">
        <f>SUM(F52:M53)</f>
        <v>972</v>
      </c>
      <c r="Q52" s="322"/>
      <c r="R52" s="52">
        <f t="shared" si="7"/>
        <v>972</v>
      </c>
    </row>
    <row r="53" spans="1:18" ht="18" customHeight="1" thickBot="1">
      <c r="A53" s="575"/>
      <c r="B53" s="104">
        <v>1</v>
      </c>
      <c r="C53" s="386"/>
      <c r="D53" s="42"/>
      <c r="E53" s="42"/>
      <c r="F53" s="77"/>
      <c r="G53" s="77"/>
      <c r="H53" s="77"/>
      <c r="I53" s="77"/>
      <c r="J53" s="77"/>
      <c r="K53" s="77"/>
      <c r="L53" s="77"/>
      <c r="M53" s="77">
        <f t="shared" si="4"/>
        <v>0</v>
      </c>
      <c r="N53" s="77">
        <f t="shared" si="5"/>
        <v>0</v>
      </c>
      <c r="O53" s="323" t="e">
        <f t="shared" si="6"/>
        <v>#DIV/0!</v>
      </c>
      <c r="P53" s="86">
        <f>SUM(F52:M53)</f>
        <v>972</v>
      </c>
      <c r="Q53" s="87">
        <f>AVERAGE(F52:K53)</f>
        <v>154</v>
      </c>
      <c r="R53" s="79">
        <f t="shared" si="7"/>
        <v>0</v>
      </c>
    </row>
    <row r="54" spans="1:18" ht="18" customHeight="1">
      <c r="A54" s="574" t="s">
        <v>38</v>
      </c>
      <c r="B54" s="101"/>
      <c r="C54" s="260"/>
      <c r="D54" s="171"/>
      <c r="E54" s="237"/>
      <c r="F54" s="51"/>
      <c r="G54" s="51"/>
      <c r="H54" s="51"/>
      <c r="I54" s="51"/>
      <c r="J54" s="51"/>
      <c r="K54" s="51"/>
      <c r="L54" s="51"/>
      <c r="M54" s="51">
        <f t="shared" si="4"/>
        <v>0</v>
      </c>
      <c r="N54" s="51">
        <f t="shared" si="5"/>
        <v>0</v>
      </c>
      <c r="O54" s="214" t="e">
        <f t="shared" si="6"/>
        <v>#DIV/0!</v>
      </c>
      <c r="P54" s="333">
        <f>SUM(F54:M55)</f>
        <v>0</v>
      </c>
      <c r="Q54" s="448"/>
      <c r="R54" s="451">
        <f t="shared" si="7"/>
        <v>0</v>
      </c>
    </row>
    <row r="55" spans="1:18" ht="18" customHeight="1" thickBot="1">
      <c r="A55" s="575"/>
      <c r="B55" s="104"/>
      <c r="C55" s="261"/>
      <c r="D55" s="41"/>
      <c r="E55" s="331"/>
      <c r="F55" s="77"/>
      <c r="G55" s="77"/>
      <c r="H55" s="77"/>
      <c r="I55" s="77"/>
      <c r="J55" s="77"/>
      <c r="K55" s="77"/>
      <c r="L55" s="334"/>
      <c r="M55" s="77">
        <f t="shared" si="4"/>
        <v>0</v>
      </c>
      <c r="N55" s="77">
        <f t="shared" si="5"/>
        <v>0</v>
      </c>
      <c r="O55" s="335" t="e">
        <f t="shared" si="6"/>
        <v>#DIV/0!</v>
      </c>
      <c r="P55" s="306">
        <f>SUM(F54:M55)</f>
        <v>0</v>
      </c>
      <c r="Q55" s="450" t="e">
        <f>AVERAGE(F54:K55)</f>
        <v>#DIV/0!</v>
      </c>
      <c r="R55" s="453">
        <f t="shared" si="7"/>
        <v>0</v>
      </c>
    </row>
    <row r="56" spans="1:18" ht="18" customHeight="1" hidden="1">
      <c r="A56" s="574" t="s">
        <v>39</v>
      </c>
      <c r="B56" s="101"/>
      <c r="C56" s="170"/>
      <c r="D56" s="269"/>
      <c r="E56" s="270"/>
      <c r="F56" s="51"/>
      <c r="G56" s="51"/>
      <c r="H56" s="51"/>
      <c r="I56" s="51"/>
      <c r="J56" s="51"/>
      <c r="K56" s="51"/>
      <c r="L56" s="325"/>
      <c r="M56" s="51">
        <f aca="true" t="shared" si="8" ref="M56:M61">E56*6</f>
        <v>0</v>
      </c>
      <c r="N56" s="51">
        <f aca="true" t="shared" si="9" ref="N56:N61">SUM(F56:M56)</f>
        <v>0</v>
      </c>
      <c r="O56" s="80" t="e">
        <f aca="true" t="shared" si="10" ref="O56:O61">AVERAGE(F56:K56)</f>
        <v>#DIV/0!</v>
      </c>
      <c r="P56" s="81">
        <f>SUM(F56:M57)</f>
        <v>0</v>
      </c>
      <c r="Q56" s="322"/>
      <c r="R56" s="52">
        <f aca="true" t="shared" si="11" ref="R56:R61">SUM(F56:M56)</f>
        <v>0</v>
      </c>
    </row>
    <row r="57" spans="1:18" ht="18" customHeight="1" hidden="1" thickBot="1">
      <c r="A57" s="575"/>
      <c r="B57" s="104"/>
      <c r="C57" s="17"/>
      <c r="D57" s="41"/>
      <c r="E57" s="41"/>
      <c r="F57" s="77"/>
      <c r="G57" s="77"/>
      <c r="H57" s="77"/>
      <c r="I57" s="77"/>
      <c r="J57" s="77"/>
      <c r="K57" s="77"/>
      <c r="L57" s="77"/>
      <c r="M57" s="77">
        <f t="shared" si="8"/>
        <v>0</v>
      </c>
      <c r="N57" s="77">
        <f t="shared" si="9"/>
        <v>0</v>
      </c>
      <c r="O57" s="323" t="e">
        <f t="shared" si="10"/>
        <v>#DIV/0!</v>
      </c>
      <c r="P57" s="86">
        <f>SUM(F56:M57)</f>
        <v>0</v>
      </c>
      <c r="Q57" s="87" t="e">
        <f>AVERAGE(F56:K57)</f>
        <v>#DIV/0!</v>
      </c>
      <c r="R57" s="79">
        <f t="shared" si="11"/>
        <v>0</v>
      </c>
    </row>
    <row r="58" spans="1:18" ht="18" customHeight="1" hidden="1">
      <c r="A58" s="574" t="s">
        <v>40</v>
      </c>
      <c r="B58" s="101"/>
      <c r="C58" s="225"/>
      <c r="D58" s="237"/>
      <c r="E58" s="277"/>
      <c r="F58" s="51"/>
      <c r="G58" s="51"/>
      <c r="H58" s="51"/>
      <c r="I58" s="51"/>
      <c r="J58" s="51"/>
      <c r="K58" s="51"/>
      <c r="L58" s="51"/>
      <c r="M58" s="51">
        <f t="shared" si="8"/>
        <v>0</v>
      </c>
      <c r="N58" s="51">
        <f t="shared" si="9"/>
        <v>0</v>
      </c>
      <c r="O58" s="80" t="e">
        <f t="shared" si="10"/>
        <v>#DIV/0!</v>
      </c>
      <c r="P58" s="81">
        <f>SUM(F58:M59)</f>
        <v>0</v>
      </c>
      <c r="Q58" s="322"/>
      <c r="R58" s="52">
        <f t="shared" si="11"/>
        <v>0</v>
      </c>
    </row>
    <row r="59" spans="1:18" ht="18" customHeight="1" hidden="1" thickBot="1">
      <c r="A59" s="575"/>
      <c r="B59" s="104"/>
      <c r="C59" s="261"/>
      <c r="D59" s="41"/>
      <c r="E59" s="223"/>
      <c r="F59" s="77"/>
      <c r="G59" s="77"/>
      <c r="H59" s="77"/>
      <c r="I59" s="77"/>
      <c r="J59" s="77"/>
      <c r="K59" s="77"/>
      <c r="L59" s="77"/>
      <c r="M59" s="77">
        <f t="shared" si="8"/>
        <v>0</v>
      </c>
      <c r="N59" s="77">
        <f t="shared" si="9"/>
        <v>0</v>
      </c>
      <c r="O59" s="323" t="e">
        <f t="shared" si="10"/>
        <v>#DIV/0!</v>
      </c>
      <c r="P59" s="86">
        <f>SUM(F58:M59)</f>
        <v>0</v>
      </c>
      <c r="Q59" s="87" t="e">
        <f>AVERAGE(F58:K59)</f>
        <v>#DIV/0!</v>
      </c>
      <c r="R59" s="79">
        <f t="shared" si="11"/>
        <v>0</v>
      </c>
    </row>
    <row r="60" spans="1:18" ht="18" customHeight="1" hidden="1">
      <c r="A60" s="574" t="s">
        <v>41</v>
      </c>
      <c r="B60" s="101"/>
      <c r="C60" s="170"/>
      <c r="D60" s="171"/>
      <c r="E60" s="271"/>
      <c r="F60" s="51"/>
      <c r="G60" s="51"/>
      <c r="H60" s="51"/>
      <c r="I60" s="51"/>
      <c r="J60" s="51"/>
      <c r="K60" s="51"/>
      <c r="L60" s="51"/>
      <c r="M60" s="51">
        <f t="shared" si="8"/>
        <v>0</v>
      </c>
      <c r="N60" s="51">
        <f t="shared" si="9"/>
        <v>0</v>
      </c>
      <c r="O60" s="80" t="e">
        <f t="shared" si="10"/>
        <v>#DIV/0!</v>
      </c>
      <c r="P60" s="81">
        <f>SUM(F60:M61)</f>
        <v>0</v>
      </c>
      <c r="Q60" s="322"/>
      <c r="R60" s="52">
        <f t="shared" si="11"/>
        <v>0</v>
      </c>
    </row>
    <row r="61" spans="1:18" ht="18" customHeight="1" hidden="1" thickBot="1">
      <c r="A61" s="575"/>
      <c r="B61" s="104"/>
      <c r="C61" s="170"/>
      <c r="D61" s="171"/>
      <c r="E61" s="171"/>
      <c r="F61" s="56"/>
      <c r="G61" s="56"/>
      <c r="H61" s="56"/>
      <c r="I61" s="56"/>
      <c r="J61" s="56"/>
      <c r="K61" s="56"/>
      <c r="L61" s="77"/>
      <c r="M61" s="77">
        <f t="shared" si="8"/>
        <v>0</v>
      </c>
      <c r="N61" s="77">
        <f t="shared" si="9"/>
        <v>0</v>
      </c>
      <c r="O61" s="323" t="e">
        <f t="shared" si="10"/>
        <v>#DIV/0!</v>
      </c>
      <c r="P61" s="86">
        <f>SUM(F60:M61)</f>
        <v>0</v>
      </c>
      <c r="Q61" s="87" t="e">
        <f>AVERAGE(F60:K61)</f>
        <v>#DIV/0!</v>
      </c>
      <c r="R61" s="79">
        <f t="shared" si="11"/>
        <v>0</v>
      </c>
    </row>
    <row r="62" spans="1:18" ht="18" customHeight="1" hidden="1">
      <c r="A62" s="574" t="s">
        <v>42</v>
      </c>
      <c r="B62" s="101"/>
      <c r="C62" s="338"/>
      <c r="D62" s="222"/>
      <c r="E62" s="222"/>
      <c r="F62" s="51"/>
      <c r="G62" s="51"/>
      <c r="H62" s="51"/>
      <c r="I62" s="51"/>
      <c r="J62" s="51"/>
      <c r="K62" s="51"/>
      <c r="L62" s="51"/>
      <c r="M62" s="51">
        <f aca="true" t="shared" si="12" ref="M62:M69">E62*6</f>
        <v>0</v>
      </c>
      <c r="N62" s="51">
        <f aca="true" t="shared" si="13" ref="N62:N69">SUM(F62:M62)</f>
        <v>0</v>
      </c>
      <c r="O62" s="80" t="e">
        <f aca="true" t="shared" si="14" ref="O62:O69">AVERAGE(F62:K62)</f>
        <v>#DIV/0!</v>
      </c>
      <c r="P62" s="81">
        <f>SUM(F62:M63)</f>
        <v>0</v>
      </c>
      <c r="Q62" s="322"/>
      <c r="R62" s="52">
        <f aca="true" t="shared" si="15" ref="R62:R69">SUM(F62:M62)</f>
        <v>0</v>
      </c>
    </row>
    <row r="63" spans="1:18" ht="18" customHeight="1" hidden="1" thickBot="1">
      <c r="A63" s="575"/>
      <c r="B63" s="104"/>
      <c r="C63" s="339"/>
      <c r="D63" s="331"/>
      <c r="E63" s="331"/>
      <c r="F63" s="77"/>
      <c r="G63" s="77"/>
      <c r="H63" s="77"/>
      <c r="I63" s="77"/>
      <c r="J63" s="77"/>
      <c r="K63" s="77"/>
      <c r="L63" s="77"/>
      <c r="M63" s="77">
        <f t="shared" si="12"/>
        <v>0</v>
      </c>
      <c r="N63" s="77">
        <f t="shared" si="13"/>
        <v>0</v>
      </c>
      <c r="O63" s="323" t="e">
        <f t="shared" si="14"/>
        <v>#DIV/0!</v>
      </c>
      <c r="P63" s="86">
        <f>SUM(F62:M63)</f>
        <v>0</v>
      </c>
      <c r="Q63" s="87" t="e">
        <f>AVERAGE(F62:K63)</f>
        <v>#DIV/0!</v>
      </c>
      <c r="R63" s="79">
        <f t="shared" si="15"/>
        <v>0</v>
      </c>
    </row>
    <row r="64" spans="1:18" ht="18" customHeight="1" hidden="1">
      <c r="A64" s="574" t="s">
        <v>43</v>
      </c>
      <c r="B64" s="101"/>
      <c r="C64" s="338"/>
      <c r="D64" s="222"/>
      <c r="E64" s="222"/>
      <c r="F64" s="51"/>
      <c r="G64" s="51"/>
      <c r="H64" s="51"/>
      <c r="I64" s="51"/>
      <c r="J64" s="51"/>
      <c r="K64" s="51"/>
      <c r="L64" s="51"/>
      <c r="M64" s="51">
        <f t="shared" si="12"/>
        <v>0</v>
      </c>
      <c r="N64" s="51">
        <f t="shared" si="13"/>
        <v>0</v>
      </c>
      <c r="O64" s="80" t="e">
        <f t="shared" si="14"/>
        <v>#DIV/0!</v>
      </c>
      <c r="P64" s="81">
        <f>SUM(F64:M65)</f>
        <v>0</v>
      </c>
      <c r="Q64" s="322"/>
      <c r="R64" s="52">
        <f t="shared" si="15"/>
        <v>0</v>
      </c>
    </row>
    <row r="65" spans="1:18" ht="18" customHeight="1" hidden="1" thickBot="1">
      <c r="A65" s="575"/>
      <c r="B65" s="104"/>
      <c r="C65" s="339"/>
      <c r="D65" s="331"/>
      <c r="E65" s="331"/>
      <c r="F65" s="77"/>
      <c r="G65" s="77"/>
      <c r="H65" s="77"/>
      <c r="I65" s="77"/>
      <c r="J65" s="77"/>
      <c r="K65" s="77"/>
      <c r="L65" s="77"/>
      <c r="M65" s="77">
        <f t="shared" si="12"/>
        <v>0</v>
      </c>
      <c r="N65" s="77">
        <f t="shared" si="13"/>
        <v>0</v>
      </c>
      <c r="O65" s="323" t="e">
        <f t="shared" si="14"/>
        <v>#DIV/0!</v>
      </c>
      <c r="P65" s="86">
        <f>SUM(F64:M65)</f>
        <v>0</v>
      </c>
      <c r="Q65" s="87" t="e">
        <f>AVERAGE(F64:K65)</f>
        <v>#DIV/0!</v>
      </c>
      <c r="R65" s="79">
        <f t="shared" si="15"/>
        <v>0</v>
      </c>
    </row>
    <row r="66" spans="1:18" ht="18" customHeight="1" hidden="1">
      <c r="A66" s="574" t="s">
        <v>44</v>
      </c>
      <c r="B66" s="101"/>
      <c r="C66" s="338"/>
      <c r="D66" s="222"/>
      <c r="E66" s="222"/>
      <c r="F66" s="51"/>
      <c r="G66" s="51"/>
      <c r="H66" s="51"/>
      <c r="I66" s="51"/>
      <c r="J66" s="51"/>
      <c r="K66" s="51"/>
      <c r="L66" s="51"/>
      <c r="M66" s="51">
        <f t="shared" si="12"/>
        <v>0</v>
      </c>
      <c r="N66" s="51">
        <f t="shared" si="13"/>
        <v>0</v>
      </c>
      <c r="O66" s="80" t="e">
        <f t="shared" si="14"/>
        <v>#DIV/0!</v>
      </c>
      <c r="P66" s="81">
        <f>SUM(F66:M67)</f>
        <v>0</v>
      </c>
      <c r="Q66" s="322"/>
      <c r="R66" s="52">
        <f t="shared" si="15"/>
        <v>0</v>
      </c>
    </row>
    <row r="67" spans="1:18" ht="18" customHeight="1" hidden="1" thickBot="1">
      <c r="A67" s="575"/>
      <c r="B67" s="104"/>
      <c r="C67" s="339"/>
      <c r="D67" s="331"/>
      <c r="E67" s="331"/>
      <c r="F67" s="77"/>
      <c r="G67" s="77"/>
      <c r="H67" s="77"/>
      <c r="I67" s="77"/>
      <c r="J67" s="77"/>
      <c r="K67" s="77"/>
      <c r="L67" s="77"/>
      <c r="M67" s="77">
        <f t="shared" si="12"/>
        <v>0</v>
      </c>
      <c r="N67" s="77">
        <f t="shared" si="13"/>
        <v>0</v>
      </c>
      <c r="O67" s="323" t="e">
        <f t="shared" si="14"/>
        <v>#DIV/0!</v>
      </c>
      <c r="P67" s="86">
        <f>SUM(F66:M67)</f>
        <v>0</v>
      </c>
      <c r="Q67" s="87" t="e">
        <f>AVERAGE(F66:K67)</f>
        <v>#DIV/0!</v>
      </c>
      <c r="R67" s="79">
        <f t="shared" si="15"/>
        <v>0</v>
      </c>
    </row>
    <row r="68" spans="1:18" ht="18" customHeight="1" hidden="1">
      <c r="A68" s="574" t="s">
        <v>45</v>
      </c>
      <c r="B68" s="101"/>
      <c r="C68" s="338"/>
      <c r="D68" s="222"/>
      <c r="E68" s="222"/>
      <c r="F68" s="51"/>
      <c r="G68" s="51"/>
      <c r="H68" s="51"/>
      <c r="I68" s="51"/>
      <c r="J68" s="51"/>
      <c r="K68" s="51"/>
      <c r="L68" s="51"/>
      <c r="M68" s="51">
        <f t="shared" si="12"/>
        <v>0</v>
      </c>
      <c r="N68" s="51">
        <f t="shared" si="13"/>
        <v>0</v>
      </c>
      <c r="O68" s="80" t="e">
        <f t="shared" si="14"/>
        <v>#DIV/0!</v>
      </c>
      <c r="P68" s="81">
        <f>SUM(F68:M69)</f>
        <v>0</v>
      </c>
      <c r="Q68" s="322"/>
      <c r="R68" s="52">
        <f t="shared" si="15"/>
        <v>0</v>
      </c>
    </row>
    <row r="69" spans="1:18" ht="18" customHeight="1" hidden="1" thickBot="1">
      <c r="A69" s="575"/>
      <c r="B69" s="104"/>
      <c r="C69" s="339"/>
      <c r="D69" s="331"/>
      <c r="E69" s="331"/>
      <c r="F69" s="77"/>
      <c r="G69" s="77"/>
      <c r="H69" s="77"/>
      <c r="I69" s="77"/>
      <c r="J69" s="77"/>
      <c r="K69" s="77"/>
      <c r="L69" s="77"/>
      <c r="M69" s="77">
        <f t="shared" si="12"/>
        <v>0</v>
      </c>
      <c r="N69" s="77">
        <f t="shared" si="13"/>
        <v>0</v>
      </c>
      <c r="O69" s="323" t="e">
        <f t="shared" si="14"/>
        <v>#DIV/0!</v>
      </c>
      <c r="P69" s="86">
        <f>SUM(F68:M69)</f>
        <v>0</v>
      </c>
      <c r="Q69" s="87" t="e">
        <f>AVERAGE(F68:K69)</f>
        <v>#DIV/0!</v>
      </c>
      <c r="R69" s="79">
        <f t="shared" si="15"/>
        <v>0</v>
      </c>
    </row>
    <row r="70" spans="1:18" ht="18" customHeight="1" hidden="1">
      <c r="A70" s="574" t="s">
        <v>46</v>
      </c>
      <c r="B70" s="101"/>
      <c r="C70" s="338"/>
      <c r="D70" s="222"/>
      <c r="E70" s="222"/>
      <c r="F70" s="51"/>
      <c r="G70" s="51"/>
      <c r="H70" s="51"/>
      <c r="I70" s="51"/>
      <c r="J70" s="51"/>
      <c r="K70" s="51"/>
      <c r="L70" s="51"/>
      <c r="M70" s="51">
        <f aca="true" t="shared" si="16" ref="M70:M93">E70*6</f>
        <v>0</v>
      </c>
      <c r="N70" s="51">
        <f aca="true" t="shared" si="17" ref="N70:N93">SUM(F70:M70)</f>
        <v>0</v>
      </c>
      <c r="O70" s="80" t="e">
        <f aca="true" t="shared" si="18" ref="O70:O93">AVERAGE(F70:K70)</f>
        <v>#DIV/0!</v>
      </c>
      <c r="P70" s="81">
        <f>SUM(F70:M71)</f>
        <v>0</v>
      </c>
      <c r="Q70" s="322"/>
      <c r="R70" s="52">
        <f aca="true" t="shared" si="19" ref="R70:R93">SUM(F70:M70)</f>
        <v>0</v>
      </c>
    </row>
    <row r="71" spans="1:18" ht="18" customHeight="1" hidden="1" thickBot="1">
      <c r="A71" s="575"/>
      <c r="B71" s="104"/>
      <c r="C71" s="339"/>
      <c r="D71" s="331"/>
      <c r="E71" s="331"/>
      <c r="F71" s="77"/>
      <c r="G71" s="77"/>
      <c r="H71" s="77"/>
      <c r="I71" s="77"/>
      <c r="J71" s="77"/>
      <c r="K71" s="77"/>
      <c r="L71" s="77"/>
      <c r="M71" s="77">
        <f t="shared" si="16"/>
        <v>0</v>
      </c>
      <c r="N71" s="77">
        <f t="shared" si="17"/>
        <v>0</v>
      </c>
      <c r="O71" s="323" t="e">
        <f t="shared" si="18"/>
        <v>#DIV/0!</v>
      </c>
      <c r="P71" s="86">
        <f>SUM(F70:M71)</f>
        <v>0</v>
      </c>
      <c r="Q71" s="87" t="e">
        <f>AVERAGE(F70:K71)</f>
        <v>#DIV/0!</v>
      </c>
      <c r="R71" s="79">
        <f t="shared" si="19"/>
        <v>0</v>
      </c>
    </row>
    <row r="72" spans="1:18" ht="18" customHeight="1" hidden="1">
      <c r="A72" s="574" t="s">
        <v>47</v>
      </c>
      <c r="B72" s="101"/>
      <c r="C72" s="338"/>
      <c r="D72" s="222"/>
      <c r="E72" s="222"/>
      <c r="F72" s="51"/>
      <c r="G72" s="51"/>
      <c r="H72" s="51"/>
      <c r="I72" s="51"/>
      <c r="J72" s="51"/>
      <c r="K72" s="51"/>
      <c r="L72" s="51"/>
      <c r="M72" s="51">
        <f t="shared" si="16"/>
        <v>0</v>
      </c>
      <c r="N72" s="51">
        <f t="shared" si="17"/>
        <v>0</v>
      </c>
      <c r="O72" s="80" t="e">
        <f t="shared" si="18"/>
        <v>#DIV/0!</v>
      </c>
      <c r="P72" s="81">
        <f>SUM(F72:M73)</f>
        <v>0</v>
      </c>
      <c r="Q72" s="322"/>
      <c r="R72" s="52">
        <f t="shared" si="19"/>
        <v>0</v>
      </c>
    </row>
    <row r="73" spans="1:18" ht="18" customHeight="1" hidden="1" thickBot="1">
      <c r="A73" s="575"/>
      <c r="B73" s="104"/>
      <c r="C73" s="339"/>
      <c r="D73" s="331"/>
      <c r="E73" s="331"/>
      <c r="F73" s="77"/>
      <c r="G73" s="77"/>
      <c r="H73" s="77"/>
      <c r="I73" s="77"/>
      <c r="J73" s="77"/>
      <c r="K73" s="77"/>
      <c r="L73" s="77"/>
      <c r="M73" s="77">
        <f t="shared" si="16"/>
        <v>0</v>
      </c>
      <c r="N73" s="77">
        <f t="shared" si="17"/>
        <v>0</v>
      </c>
      <c r="O73" s="323" t="e">
        <f t="shared" si="18"/>
        <v>#DIV/0!</v>
      </c>
      <c r="P73" s="86">
        <f>SUM(F72:M73)</f>
        <v>0</v>
      </c>
      <c r="Q73" s="87" t="e">
        <f>AVERAGE(F72:K73)</f>
        <v>#DIV/0!</v>
      </c>
      <c r="R73" s="79">
        <f t="shared" si="19"/>
        <v>0</v>
      </c>
    </row>
    <row r="74" spans="1:18" ht="18" customHeight="1" hidden="1">
      <c r="A74" s="574" t="s">
        <v>48</v>
      </c>
      <c r="B74" s="101"/>
      <c r="C74" s="338"/>
      <c r="D74" s="222"/>
      <c r="E74" s="222"/>
      <c r="F74" s="51"/>
      <c r="G74" s="51"/>
      <c r="H74" s="51"/>
      <c r="I74" s="51"/>
      <c r="J74" s="51"/>
      <c r="K74" s="51"/>
      <c r="L74" s="51"/>
      <c r="M74" s="51">
        <f t="shared" si="16"/>
        <v>0</v>
      </c>
      <c r="N74" s="51">
        <f t="shared" si="17"/>
        <v>0</v>
      </c>
      <c r="O74" s="80" t="e">
        <f t="shared" si="18"/>
        <v>#DIV/0!</v>
      </c>
      <c r="P74" s="81">
        <f>SUM(F74:M75)</f>
        <v>0</v>
      </c>
      <c r="Q74" s="322"/>
      <c r="R74" s="52">
        <f t="shared" si="19"/>
        <v>0</v>
      </c>
    </row>
    <row r="75" spans="1:18" ht="18" customHeight="1" hidden="1" thickBot="1">
      <c r="A75" s="575"/>
      <c r="B75" s="104"/>
      <c r="C75" s="339"/>
      <c r="D75" s="331"/>
      <c r="E75" s="331"/>
      <c r="F75" s="77"/>
      <c r="G75" s="77"/>
      <c r="H75" s="77"/>
      <c r="I75" s="77"/>
      <c r="J75" s="77"/>
      <c r="K75" s="77"/>
      <c r="L75" s="77"/>
      <c r="M75" s="77">
        <f t="shared" si="16"/>
        <v>0</v>
      </c>
      <c r="N75" s="77">
        <f t="shared" si="17"/>
        <v>0</v>
      </c>
      <c r="O75" s="323" t="e">
        <f t="shared" si="18"/>
        <v>#DIV/0!</v>
      </c>
      <c r="P75" s="86">
        <f>SUM(F74:M75)</f>
        <v>0</v>
      </c>
      <c r="Q75" s="87" t="e">
        <f>AVERAGE(F74:K75)</f>
        <v>#DIV/0!</v>
      </c>
      <c r="R75" s="79">
        <f t="shared" si="19"/>
        <v>0</v>
      </c>
    </row>
    <row r="76" spans="1:18" ht="18" customHeight="1" hidden="1">
      <c r="A76" s="574" t="s">
        <v>49</v>
      </c>
      <c r="B76" s="101"/>
      <c r="C76" s="338"/>
      <c r="D76" s="222"/>
      <c r="E76" s="222"/>
      <c r="F76" s="51"/>
      <c r="G76" s="51"/>
      <c r="H76" s="51"/>
      <c r="I76" s="51"/>
      <c r="J76" s="51"/>
      <c r="K76" s="51"/>
      <c r="L76" s="51"/>
      <c r="M76" s="51">
        <f t="shared" si="16"/>
        <v>0</v>
      </c>
      <c r="N76" s="51">
        <f t="shared" si="17"/>
        <v>0</v>
      </c>
      <c r="O76" s="80" t="e">
        <f t="shared" si="18"/>
        <v>#DIV/0!</v>
      </c>
      <c r="P76" s="81">
        <f>SUM(F76:M77)</f>
        <v>0</v>
      </c>
      <c r="Q76" s="322"/>
      <c r="R76" s="52">
        <f t="shared" si="19"/>
        <v>0</v>
      </c>
    </row>
    <row r="77" spans="1:18" ht="18" customHeight="1" hidden="1" thickBot="1">
      <c r="A77" s="575"/>
      <c r="B77" s="104"/>
      <c r="C77" s="339"/>
      <c r="D77" s="331"/>
      <c r="E77" s="331"/>
      <c r="F77" s="77"/>
      <c r="G77" s="77"/>
      <c r="H77" s="77"/>
      <c r="I77" s="77"/>
      <c r="J77" s="77"/>
      <c r="K77" s="77"/>
      <c r="L77" s="77"/>
      <c r="M77" s="77">
        <f t="shared" si="16"/>
        <v>0</v>
      </c>
      <c r="N77" s="77">
        <f t="shared" si="17"/>
        <v>0</v>
      </c>
      <c r="O77" s="323" t="e">
        <f t="shared" si="18"/>
        <v>#DIV/0!</v>
      </c>
      <c r="P77" s="86">
        <f>SUM(F76:M77)</f>
        <v>0</v>
      </c>
      <c r="Q77" s="87" t="e">
        <f>AVERAGE(F76:K77)</f>
        <v>#DIV/0!</v>
      </c>
      <c r="R77" s="79">
        <f t="shared" si="19"/>
        <v>0</v>
      </c>
    </row>
    <row r="78" spans="1:18" ht="18" customHeight="1" hidden="1">
      <c r="A78" s="574" t="s">
        <v>50</v>
      </c>
      <c r="B78" s="101"/>
      <c r="C78" s="338"/>
      <c r="D78" s="222"/>
      <c r="E78" s="222"/>
      <c r="F78" s="51"/>
      <c r="G78" s="51"/>
      <c r="H78" s="51"/>
      <c r="I78" s="51"/>
      <c r="J78" s="51"/>
      <c r="K78" s="51"/>
      <c r="L78" s="51"/>
      <c r="M78" s="51">
        <f t="shared" si="16"/>
        <v>0</v>
      </c>
      <c r="N78" s="51">
        <f t="shared" si="17"/>
        <v>0</v>
      </c>
      <c r="O78" s="80" t="e">
        <f t="shared" si="18"/>
        <v>#DIV/0!</v>
      </c>
      <c r="P78" s="81">
        <f>SUM(F78:M79)</f>
        <v>0</v>
      </c>
      <c r="Q78" s="322"/>
      <c r="R78" s="52">
        <f t="shared" si="19"/>
        <v>0</v>
      </c>
    </row>
    <row r="79" spans="1:18" ht="18" customHeight="1" hidden="1" thickBot="1">
      <c r="A79" s="575"/>
      <c r="B79" s="104"/>
      <c r="C79" s="339"/>
      <c r="D79" s="331"/>
      <c r="E79" s="331"/>
      <c r="F79" s="77"/>
      <c r="G79" s="77"/>
      <c r="H79" s="77"/>
      <c r="I79" s="77"/>
      <c r="J79" s="77"/>
      <c r="K79" s="77"/>
      <c r="L79" s="77"/>
      <c r="M79" s="77">
        <f t="shared" si="16"/>
        <v>0</v>
      </c>
      <c r="N79" s="77">
        <f t="shared" si="17"/>
        <v>0</v>
      </c>
      <c r="O79" s="323" t="e">
        <f t="shared" si="18"/>
        <v>#DIV/0!</v>
      </c>
      <c r="P79" s="86">
        <f>SUM(F78:M79)</f>
        <v>0</v>
      </c>
      <c r="Q79" s="87" t="e">
        <f>AVERAGE(F78:K79)</f>
        <v>#DIV/0!</v>
      </c>
      <c r="R79" s="79">
        <f t="shared" si="19"/>
        <v>0</v>
      </c>
    </row>
    <row r="80" spans="1:18" ht="18" customHeight="1" hidden="1">
      <c r="A80" s="574" t="s">
        <v>51</v>
      </c>
      <c r="B80" s="101"/>
      <c r="C80" s="338"/>
      <c r="D80" s="222"/>
      <c r="E80" s="222"/>
      <c r="F80" s="51"/>
      <c r="G80" s="51"/>
      <c r="H80" s="51"/>
      <c r="I80" s="51"/>
      <c r="J80" s="51"/>
      <c r="K80" s="51"/>
      <c r="L80" s="51"/>
      <c r="M80" s="51">
        <f t="shared" si="16"/>
        <v>0</v>
      </c>
      <c r="N80" s="51">
        <f t="shared" si="17"/>
        <v>0</v>
      </c>
      <c r="O80" s="80" t="e">
        <f t="shared" si="18"/>
        <v>#DIV/0!</v>
      </c>
      <c r="P80" s="81">
        <f>SUM(F80:M81)</f>
        <v>0</v>
      </c>
      <c r="Q80" s="322"/>
      <c r="R80" s="52">
        <f t="shared" si="19"/>
        <v>0</v>
      </c>
    </row>
    <row r="81" spans="1:18" ht="18" customHeight="1" hidden="1" thickBot="1">
      <c r="A81" s="575"/>
      <c r="B81" s="104"/>
      <c r="C81" s="339"/>
      <c r="D81" s="331"/>
      <c r="E81" s="331"/>
      <c r="F81" s="77"/>
      <c r="G81" s="77"/>
      <c r="H81" s="77"/>
      <c r="I81" s="77"/>
      <c r="J81" s="77"/>
      <c r="K81" s="77"/>
      <c r="L81" s="77"/>
      <c r="M81" s="77">
        <f t="shared" si="16"/>
        <v>0</v>
      </c>
      <c r="N81" s="77">
        <f t="shared" si="17"/>
        <v>0</v>
      </c>
      <c r="O81" s="323" t="e">
        <f t="shared" si="18"/>
        <v>#DIV/0!</v>
      </c>
      <c r="P81" s="86">
        <f>SUM(F80:M81)</f>
        <v>0</v>
      </c>
      <c r="Q81" s="87" t="e">
        <f>AVERAGE(F80:K81)</f>
        <v>#DIV/0!</v>
      </c>
      <c r="R81" s="79">
        <f t="shared" si="19"/>
        <v>0</v>
      </c>
    </row>
    <row r="82" spans="1:18" ht="18" customHeight="1" hidden="1">
      <c r="A82" s="574" t="s">
        <v>52</v>
      </c>
      <c r="B82" s="101"/>
      <c r="C82" s="338"/>
      <c r="D82" s="222"/>
      <c r="E82" s="222"/>
      <c r="F82" s="51"/>
      <c r="G82" s="51"/>
      <c r="H82" s="51"/>
      <c r="I82" s="51"/>
      <c r="J82" s="51"/>
      <c r="K82" s="51"/>
      <c r="L82" s="51"/>
      <c r="M82" s="51">
        <f t="shared" si="16"/>
        <v>0</v>
      </c>
      <c r="N82" s="51">
        <f t="shared" si="17"/>
        <v>0</v>
      </c>
      <c r="O82" s="80" t="e">
        <f t="shared" si="18"/>
        <v>#DIV/0!</v>
      </c>
      <c r="P82" s="81">
        <f>SUM(F82:M83)</f>
        <v>0</v>
      </c>
      <c r="Q82" s="322"/>
      <c r="R82" s="52">
        <f t="shared" si="19"/>
        <v>0</v>
      </c>
    </row>
    <row r="83" spans="1:18" ht="18" customHeight="1" hidden="1" thickBot="1">
      <c r="A83" s="575"/>
      <c r="B83" s="104"/>
      <c r="C83" s="339"/>
      <c r="D83" s="331"/>
      <c r="E83" s="331"/>
      <c r="F83" s="77"/>
      <c r="G83" s="77"/>
      <c r="H83" s="77"/>
      <c r="I83" s="77"/>
      <c r="J83" s="77"/>
      <c r="K83" s="77"/>
      <c r="L83" s="77"/>
      <c r="M83" s="77">
        <f t="shared" si="16"/>
        <v>0</v>
      </c>
      <c r="N83" s="77">
        <f t="shared" si="17"/>
        <v>0</v>
      </c>
      <c r="O83" s="323" t="e">
        <f t="shared" si="18"/>
        <v>#DIV/0!</v>
      </c>
      <c r="P83" s="86">
        <f>SUM(F82:M83)</f>
        <v>0</v>
      </c>
      <c r="Q83" s="87" t="e">
        <f>AVERAGE(F82:K83)</f>
        <v>#DIV/0!</v>
      </c>
      <c r="R83" s="79">
        <f t="shared" si="19"/>
        <v>0</v>
      </c>
    </row>
    <row r="84" spans="1:18" ht="18" customHeight="1" hidden="1">
      <c r="A84" s="574" t="s">
        <v>53</v>
      </c>
      <c r="B84" s="101"/>
      <c r="C84" s="338"/>
      <c r="D84" s="222"/>
      <c r="E84" s="222"/>
      <c r="F84" s="51"/>
      <c r="G84" s="51"/>
      <c r="H84" s="51"/>
      <c r="I84" s="51"/>
      <c r="J84" s="51"/>
      <c r="K84" s="51"/>
      <c r="L84" s="51"/>
      <c r="M84" s="51">
        <f t="shared" si="16"/>
        <v>0</v>
      </c>
      <c r="N84" s="51">
        <f t="shared" si="17"/>
        <v>0</v>
      </c>
      <c r="O84" s="80" t="e">
        <f t="shared" si="18"/>
        <v>#DIV/0!</v>
      </c>
      <c r="P84" s="81">
        <f>SUM(F84:M85)</f>
        <v>0</v>
      </c>
      <c r="Q84" s="322"/>
      <c r="R84" s="52">
        <f t="shared" si="19"/>
        <v>0</v>
      </c>
    </row>
    <row r="85" spans="1:18" ht="18" customHeight="1" hidden="1" thickBot="1">
      <c r="A85" s="575"/>
      <c r="B85" s="104"/>
      <c r="C85" s="339"/>
      <c r="D85" s="331"/>
      <c r="E85" s="331"/>
      <c r="F85" s="77"/>
      <c r="G85" s="77"/>
      <c r="H85" s="77"/>
      <c r="I85" s="77"/>
      <c r="J85" s="77"/>
      <c r="K85" s="77"/>
      <c r="L85" s="77"/>
      <c r="M85" s="77">
        <f t="shared" si="16"/>
        <v>0</v>
      </c>
      <c r="N85" s="77">
        <f t="shared" si="17"/>
        <v>0</v>
      </c>
      <c r="O85" s="323" t="e">
        <f t="shared" si="18"/>
        <v>#DIV/0!</v>
      </c>
      <c r="P85" s="86">
        <f>SUM(F84:M85)</f>
        <v>0</v>
      </c>
      <c r="Q85" s="87" t="e">
        <f>AVERAGE(F84:K85)</f>
        <v>#DIV/0!</v>
      </c>
      <c r="R85" s="79">
        <f t="shared" si="19"/>
        <v>0</v>
      </c>
    </row>
    <row r="86" spans="1:18" ht="18" customHeight="1" hidden="1">
      <c r="A86" s="574" t="s">
        <v>54</v>
      </c>
      <c r="B86" s="101"/>
      <c r="C86" s="338"/>
      <c r="D86" s="222"/>
      <c r="E86" s="222"/>
      <c r="F86" s="51"/>
      <c r="G86" s="51"/>
      <c r="H86" s="51"/>
      <c r="I86" s="51"/>
      <c r="J86" s="51"/>
      <c r="K86" s="51"/>
      <c r="L86" s="51"/>
      <c r="M86" s="51">
        <f t="shared" si="16"/>
        <v>0</v>
      </c>
      <c r="N86" s="51">
        <f t="shared" si="17"/>
        <v>0</v>
      </c>
      <c r="O86" s="80" t="e">
        <f t="shared" si="18"/>
        <v>#DIV/0!</v>
      </c>
      <c r="P86" s="81">
        <f>SUM(F86:M87)</f>
        <v>0</v>
      </c>
      <c r="Q86" s="322"/>
      <c r="R86" s="52">
        <f t="shared" si="19"/>
        <v>0</v>
      </c>
    </row>
    <row r="87" spans="1:18" ht="18" customHeight="1" hidden="1" thickBot="1">
      <c r="A87" s="575"/>
      <c r="B87" s="104"/>
      <c r="C87" s="339"/>
      <c r="D87" s="331"/>
      <c r="E87" s="331"/>
      <c r="F87" s="77"/>
      <c r="G87" s="77"/>
      <c r="H87" s="77"/>
      <c r="I87" s="77"/>
      <c r="J87" s="77"/>
      <c r="K87" s="77"/>
      <c r="L87" s="77"/>
      <c r="M87" s="77">
        <f t="shared" si="16"/>
        <v>0</v>
      </c>
      <c r="N87" s="77">
        <f t="shared" si="17"/>
        <v>0</v>
      </c>
      <c r="O87" s="323" t="e">
        <f t="shared" si="18"/>
        <v>#DIV/0!</v>
      </c>
      <c r="P87" s="86">
        <f>SUM(F86:M87)</f>
        <v>0</v>
      </c>
      <c r="Q87" s="87" t="e">
        <f>AVERAGE(F86:K87)</f>
        <v>#DIV/0!</v>
      </c>
      <c r="R87" s="79">
        <f t="shared" si="19"/>
        <v>0</v>
      </c>
    </row>
    <row r="88" spans="1:18" ht="18" customHeight="1" hidden="1">
      <c r="A88" s="574" t="s">
        <v>55</v>
      </c>
      <c r="B88" s="101"/>
      <c r="C88" s="338"/>
      <c r="D88" s="222"/>
      <c r="E88" s="222"/>
      <c r="F88" s="51"/>
      <c r="G88" s="51"/>
      <c r="H88" s="51"/>
      <c r="I88" s="51"/>
      <c r="J88" s="51"/>
      <c r="K88" s="51"/>
      <c r="L88" s="51"/>
      <c r="M88" s="51">
        <f t="shared" si="16"/>
        <v>0</v>
      </c>
      <c r="N88" s="51">
        <f t="shared" si="17"/>
        <v>0</v>
      </c>
      <c r="O88" s="80" t="e">
        <f t="shared" si="18"/>
        <v>#DIV/0!</v>
      </c>
      <c r="P88" s="81">
        <f>SUM(F88:M89)</f>
        <v>0</v>
      </c>
      <c r="Q88" s="322"/>
      <c r="R88" s="52">
        <f t="shared" si="19"/>
        <v>0</v>
      </c>
    </row>
    <row r="89" spans="1:18" ht="18" customHeight="1" hidden="1" thickBot="1">
      <c r="A89" s="575"/>
      <c r="B89" s="104"/>
      <c r="C89" s="339"/>
      <c r="D89" s="331"/>
      <c r="E89" s="331"/>
      <c r="F89" s="77"/>
      <c r="G89" s="77"/>
      <c r="H89" s="77"/>
      <c r="I89" s="77"/>
      <c r="J89" s="77"/>
      <c r="K89" s="77"/>
      <c r="L89" s="77"/>
      <c r="M89" s="77">
        <f t="shared" si="16"/>
        <v>0</v>
      </c>
      <c r="N89" s="77">
        <f t="shared" si="17"/>
        <v>0</v>
      </c>
      <c r="O89" s="323" t="e">
        <f t="shared" si="18"/>
        <v>#DIV/0!</v>
      </c>
      <c r="P89" s="86">
        <f>SUM(F88:M89)</f>
        <v>0</v>
      </c>
      <c r="Q89" s="87" t="e">
        <f>AVERAGE(F88:K89)</f>
        <v>#DIV/0!</v>
      </c>
      <c r="R89" s="79">
        <f t="shared" si="19"/>
        <v>0</v>
      </c>
    </row>
    <row r="90" spans="1:18" ht="18" customHeight="1" hidden="1">
      <c r="A90" s="574" t="s">
        <v>56</v>
      </c>
      <c r="B90" s="101"/>
      <c r="C90" s="338"/>
      <c r="D90" s="222"/>
      <c r="E90" s="222"/>
      <c r="F90" s="51"/>
      <c r="G90" s="51"/>
      <c r="H90" s="51"/>
      <c r="I90" s="51"/>
      <c r="J90" s="51"/>
      <c r="K90" s="51"/>
      <c r="L90" s="51"/>
      <c r="M90" s="51">
        <f t="shared" si="16"/>
        <v>0</v>
      </c>
      <c r="N90" s="51">
        <f t="shared" si="17"/>
        <v>0</v>
      </c>
      <c r="O90" s="80" t="e">
        <f t="shared" si="18"/>
        <v>#DIV/0!</v>
      </c>
      <c r="P90" s="81">
        <f>SUM(F90:M91)</f>
        <v>0</v>
      </c>
      <c r="Q90" s="322"/>
      <c r="R90" s="52">
        <f t="shared" si="19"/>
        <v>0</v>
      </c>
    </row>
    <row r="91" spans="1:18" ht="18" customHeight="1" hidden="1" thickBot="1">
      <c r="A91" s="575"/>
      <c r="B91" s="104"/>
      <c r="C91" s="339"/>
      <c r="D91" s="331"/>
      <c r="E91" s="331"/>
      <c r="F91" s="77"/>
      <c r="G91" s="77"/>
      <c r="H91" s="77"/>
      <c r="I91" s="77"/>
      <c r="J91" s="77"/>
      <c r="K91" s="77"/>
      <c r="L91" s="77"/>
      <c r="M91" s="77">
        <f t="shared" si="16"/>
        <v>0</v>
      </c>
      <c r="N91" s="77">
        <f t="shared" si="17"/>
        <v>0</v>
      </c>
      <c r="O91" s="323" t="e">
        <f t="shared" si="18"/>
        <v>#DIV/0!</v>
      </c>
      <c r="P91" s="86">
        <f>SUM(F90:M91)</f>
        <v>0</v>
      </c>
      <c r="Q91" s="87" t="e">
        <f>AVERAGE(F90:K91)</f>
        <v>#DIV/0!</v>
      </c>
      <c r="R91" s="79">
        <f t="shared" si="19"/>
        <v>0</v>
      </c>
    </row>
    <row r="92" spans="1:18" ht="18" customHeight="1" hidden="1">
      <c r="A92" s="574" t="s">
        <v>57</v>
      </c>
      <c r="B92" s="101"/>
      <c r="C92" s="338"/>
      <c r="D92" s="222"/>
      <c r="E92" s="222"/>
      <c r="F92" s="51"/>
      <c r="G92" s="51"/>
      <c r="H92" s="51"/>
      <c r="I92" s="51"/>
      <c r="J92" s="51"/>
      <c r="K92" s="51"/>
      <c r="L92" s="51"/>
      <c r="M92" s="51">
        <f t="shared" si="16"/>
        <v>0</v>
      </c>
      <c r="N92" s="51">
        <f t="shared" si="17"/>
        <v>0</v>
      </c>
      <c r="O92" s="80" t="e">
        <f t="shared" si="18"/>
        <v>#DIV/0!</v>
      </c>
      <c r="P92" s="81">
        <f>SUM(F92:M93)</f>
        <v>0</v>
      </c>
      <c r="Q92" s="322"/>
      <c r="R92" s="52">
        <f t="shared" si="19"/>
        <v>0</v>
      </c>
    </row>
    <row r="93" spans="1:18" ht="18" customHeight="1" hidden="1" thickBot="1">
      <c r="A93" s="575"/>
      <c r="B93" s="104"/>
      <c r="C93" s="339"/>
      <c r="D93" s="331"/>
      <c r="E93" s="331"/>
      <c r="F93" s="77"/>
      <c r="G93" s="77"/>
      <c r="H93" s="77"/>
      <c r="I93" s="77"/>
      <c r="J93" s="77"/>
      <c r="K93" s="77"/>
      <c r="L93" s="77"/>
      <c r="M93" s="77">
        <f t="shared" si="16"/>
        <v>0</v>
      </c>
      <c r="N93" s="77">
        <f t="shared" si="17"/>
        <v>0</v>
      </c>
      <c r="O93" s="323" t="e">
        <f t="shared" si="18"/>
        <v>#DIV/0!</v>
      </c>
      <c r="P93" s="86">
        <f>SUM(F92:M93)</f>
        <v>0</v>
      </c>
      <c r="Q93" s="87" t="e">
        <f>AVERAGE(F92:K93)</f>
        <v>#DIV/0!</v>
      </c>
      <c r="R93" s="79">
        <f t="shared" si="19"/>
        <v>0</v>
      </c>
    </row>
    <row r="98" ht="16.5" customHeight="1"/>
    <row r="111" ht="16.5" customHeight="1"/>
  </sheetData>
  <sheetProtection/>
  <mergeCells count="63">
    <mergeCell ref="O2:O5"/>
    <mergeCell ref="P2:P5"/>
    <mergeCell ref="A1:R1"/>
    <mergeCell ref="A2:A5"/>
    <mergeCell ref="B2:B5"/>
    <mergeCell ref="C2:C5"/>
    <mergeCell ref="D2:D5"/>
    <mergeCell ref="F2:F5"/>
    <mergeCell ref="Q2:Q5"/>
    <mergeCell ref="R2:R5"/>
    <mergeCell ref="I2:I5"/>
    <mergeCell ref="J2:J5"/>
    <mergeCell ref="N2:N5"/>
    <mergeCell ref="E2:E5"/>
    <mergeCell ref="A12:A13"/>
    <mergeCell ref="K2:K5"/>
    <mergeCell ref="L2:L5"/>
    <mergeCell ref="M2:M5"/>
    <mergeCell ref="G2:G5"/>
    <mergeCell ref="H2:H5"/>
    <mergeCell ref="A6:A7"/>
    <mergeCell ref="A8:A9"/>
    <mergeCell ref="A10:A11"/>
    <mergeCell ref="A14:A15"/>
    <mergeCell ref="A16:A17"/>
    <mergeCell ref="A18:A19"/>
    <mergeCell ref="A20:A21"/>
    <mergeCell ref="A22:A23"/>
    <mergeCell ref="A24:A25"/>
    <mergeCell ref="A26:A27"/>
    <mergeCell ref="A28:A29"/>
    <mergeCell ref="A30:A31"/>
    <mergeCell ref="A32:A33"/>
    <mergeCell ref="A34:A35"/>
    <mergeCell ref="A36:A37"/>
    <mergeCell ref="A38:A39"/>
    <mergeCell ref="A40:A41"/>
    <mergeCell ref="A42:A43"/>
    <mergeCell ref="A44:A45"/>
    <mergeCell ref="A46:A47"/>
    <mergeCell ref="A48:A49"/>
    <mergeCell ref="A50:A51"/>
    <mergeCell ref="A52:A53"/>
    <mergeCell ref="A54:A55"/>
    <mergeCell ref="A56:A57"/>
    <mergeCell ref="A58:A59"/>
    <mergeCell ref="A60:A61"/>
    <mergeCell ref="A62:A63"/>
    <mergeCell ref="A64:A65"/>
    <mergeCell ref="A66:A67"/>
    <mergeCell ref="A68:A69"/>
    <mergeCell ref="A70:A71"/>
    <mergeCell ref="A72:A73"/>
    <mergeCell ref="A86:A87"/>
    <mergeCell ref="A88:A89"/>
    <mergeCell ref="A90:A91"/>
    <mergeCell ref="A92:A93"/>
    <mergeCell ref="A74:A75"/>
    <mergeCell ref="A76:A77"/>
    <mergeCell ref="A78:A79"/>
    <mergeCell ref="A80:A81"/>
    <mergeCell ref="A82:A83"/>
    <mergeCell ref="A84:A85"/>
  </mergeCells>
  <conditionalFormatting sqref="A8:B8 A10:B10 A12:B12 A14:B14 A16:B16 A18:B18 A20:B20 A22:B22 A24:B24 A26:B26 A28:B28 A30:B30 A32:B32 A34:B34 A36:B36 B37 A38:B38 B39 A40:B40 B41 A42:B42 B43 A44:B44 B45 B47 A48 A50:B50 B51 A52:B52 B53 A54:B54 B55 A56:B56 B57 A58:B58 B59 A60:B60 B61 A62:B62 B63 A64:B64 B65 A66:B66 B67 A68:B68 B69 A70:B70 B71 A72:B72 B73 A74:B74 B75 A76:B76 B77 A78:B78 B79 A80:B80 B81 A82:B82 B83 A84:B84 B85 A46:B46 A86:B86 B87 A88:B88 B89 A90:B90 B91 A92:B92 B19:B35 B93 A6:B6 B7:B17 F6:K60 F62:K93">
    <cfRule type="cellIs" priority="20" dxfId="279" operator="between" stopIfTrue="1">
      <formula>200</formula>
      <formula>219</formula>
    </cfRule>
    <cfRule type="cellIs" priority="21" dxfId="280" operator="between" stopIfTrue="1">
      <formula>220</formula>
      <formula>249</formula>
    </cfRule>
    <cfRule type="cellIs" priority="22" dxfId="281" operator="between" stopIfTrue="1">
      <formula>250</formula>
      <formula>300</formula>
    </cfRule>
  </conditionalFormatting>
  <conditionalFormatting sqref="B48:B49">
    <cfRule type="cellIs" priority="5" dxfId="279" operator="between" stopIfTrue="1">
      <formula>200</formula>
      <formula>219</formula>
    </cfRule>
    <cfRule type="cellIs" priority="6" dxfId="280" operator="between" stopIfTrue="1">
      <formula>220</formula>
      <formula>249</formula>
    </cfRule>
    <cfRule type="cellIs" priority="7" dxfId="281" operator="between" stopIfTrue="1">
      <formula>250</formula>
      <formula>300</formula>
    </cfRule>
  </conditionalFormatting>
  <conditionalFormatting sqref="F61:K61">
    <cfRule type="cellIs" priority="2" dxfId="279" operator="between" stopIfTrue="1">
      <formula>200</formula>
      <formula>219</formula>
    </cfRule>
    <cfRule type="cellIs" priority="3" dxfId="280" operator="between" stopIfTrue="1">
      <formula>220</formula>
      <formula>249</formula>
    </cfRule>
    <cfRule type="cellIs" priority="4" dxfId="281" operator="between" stopIfTrue="1">
      <formula>250</formula>
      <formula>300</formula>
    </cfRule>
  </conditionalFormatting>
  <conditionalFormatting sqref="F6:K93">
    <cfRule type="cellIs" priority="1" dxfId="282" operator="equal">
      <formula>300</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sheetPr>
    <tabColor theme="4" tint="0.39998000860214233"/>
  </sheetPr>
  <dimension ref="A1:T48"/>
  <sheetViews>
    <sheetView zoomScale="80" zoomScaleNormal="80" zoomScalePageLayoutView="0" workbookViewId="0" topLeftCell="A4">
      <selection activeCell="E11" sqref="E11"/>
    </sheetView>
  </sheetViews>
  <sheetFormatPr defaultColWidth="9.140625" defaultRowHeight="15" customHeight="1"/>
  <cols>
    <col min="1" max="1" width="5.7109375" style="0" customWidth="1"/>
    <col min="2" max="2" width="28.7109375" style="0" customWidth="1"/>
    <col min="3" max="9" width="9.7109375" style="0" customWidth="1"/>
    <col min="10" max="11" width="7.7109375" style="0" customWidth="1"/>
    <col min="12" max="12" width="5.7109375" style="0" customWidth="1"/>
    <col min="13" max="13" width="28.7109375" style="0" customWidth="1"/>
    <col min="14" max="20" width="9.7109375" style="0" customWidth="1"/>
  </cols>
  <sheetData>
    <row r="1" spans="1:20" ht="30" customHeight="1">
      <c r="A1" s="522" t="s">
        <v>219</v>
      </c>
      <c r="B1" s="523"/>
      <c r="C1" s="523"/>
      <c r="D1" s="523"/>
      <c r="E1" s="523"/>
      <c r="F1" s="523"/>
      <c r="G1" s="523"/>
      <c r="H1" s="523"/>
      <c r="I1" s="524"/>
      <c r="L1" s="522" t="s">
        <v>221</v>
      </c>
      <c r="M1" s="523"/>
      <c r="N1" s="523"/>
      <c r="O1" s="523"/>
      <c r="P1" s="523"/>
      <c r="Q1" s="523"/>
      <c r="R1" s="523"/>
      <c r="S1" s="523"/>
      <c r="T1" s="524"/>
    </row>
    <row r="2" spans="1:20" ht="19.5" customHeight="1">
      <c r="A2" s="525"/>
      <c r="B2" s="528" t="s">
        <v>1</v>
      </c>
      <c r="C2" s="528" t="s">
        <v>2</v>
      </c>
      <c r="D2" s="528" t="s">
        <v>3</v>
      </c>
      <c r="E2" s="540" t="s">
        <v>9</v>
      </c>
      <c r="F2" s="540" t="s">
        <v>10</v>
      </c>
      <c r="G2" s="534" t="s">
        <v>11</v>
      </c>
      <c r="H2" s="534" t="s">
        <v>104</v>
      </c>
      <c r="I2" s="581" t="s">
        <v>105</v>
      </c>
      <c r="L2" s="525"/>
      <c r="M2" s="528" t="s">
        <v>1</v>
      </c>
      <c r="N2" s="528" t="s">
        <v>2</v>
      </c>
      <c r="O2" s="528" t="s">
        <v>3</v>
      </c>
      <c r="P2" s="540" t="s">
        <v>9</v>
      </c>
      <c r="Q2" s="540" t="s">
        <v>10</v>
      </c>
      <c r="R2" s="534" t="s">
        <v>11</v>
      </c>
      <c r="S2" s="534" t="s">
        <v>104</v>
      </c>
      <c r="T2" s="581" t="s">
        <v>105</v>
      </c>
    </row>
    <row r="3" spans="1:20" ht="19.5" customHeight="1">
      <c r="A3" s="526"/>
      <c r="B3" s="529"/>
      <c r="C3" s="529"/>
      <c r="D3" s="529"/>
      <c r="E3" s="541"/>
      <c r="F3" s="541"/>
      <c r="G3" s="535"/>
      <c r="H3" s="535"/>
      <c r="I3" s="582"/>
      <c r="L3" s="526"/>
      <c r="M3" s="529"/>
      <c r="N3" s="529"/>
      <c r="O3" s="529"/>
      <c r="P3" s="541"/>
      <c r="Q3" s="541"/>
      <c r="R3" s="535"/>
      <c r="S3" s="535"/>
      <c r="T3" s="582"/>
    </row>
    <row r="4" spans="1:20" ht="19.5" customHeight="1">
      <c r="A4" s="526"/>
      <c r="B4" s="529"/>
      <c r="C4" s="529"/>
      <c r="D4" s="529"/>
      <c r="E4" s="541"/>
      <c r="F4" s="541"/>
      <c r="G4" s="535"/>
      <c r="H4" s="535"/>
      <c r="I4" s="582"/>
      <c r="L4" s="526"/>
      <c r="M4" s="529"/>
      <c r="N4" s="529"/>
      <c r="O4" s="529"/>
      <c r="P4" s="541"/>
      <c r="Q4" s="541"/>
      <c r="R4" s="535"/>
      <c r="S4" s="535"/>
      <c r="T4" s="582"/>
    </row>
    <row r="5" spans="1:20" ht="19.5" customHeight="1" thickBot="1">
      <c r="A5" s="526"/>
      <c r="B5" s="529"/>
      <c r="C5" s="529"/>
      <c r="D5" s="529"/>
      <c r="E5" s="541"/>
      <c r="F5" s="541"/>
      <c r="G5" s="535"/>
      <c r="H5" s="535"/>
      <c r="I5" s="582"/>
      <c r="L5" s="526"/>
      <c r="M5" s="529"/>
      <c r="N5" s="529"/>
      <c r="O5" s="529"/>
      <c r="P5" s="541"/>
      <c r="Q5" s="541"/>
      <c r="R5" s="535"/>
      <c r="S5" s="535"/>
      <c r="T5" s="582"/>
    </row>
    <row r="6" spans="1:20" ht="21.75" customHeight="1">
      <c r="A6" s="576" t="s">
        <v>14</v>
      </c>
      <c r="B6" s="187" t="str">
        <f>Doubles!C6</f>
        <v>František Kuziel </v>
      </c>
      <c r="C6" s="188" t="str">
        <f>Doubles!D6</f>
        <v>SVK</v>
      </c>
      <c r="D6" s="51">
        <v>181</v>
      </c>
      <c r="E6" s="51">
        <f>Doubles!L6/6</f>
        <v>0</v>
      </c>
      <c r="F6" s="51">
        <f>Doubles!E6</f>
        <v>8</v>
      </c>
      <c r="G6" s="51">
        <f>SUM(D6:F6)</f>
        <v>189</v>
      </c>
      <c r="H6" s="6">
        <f>SUM(D6:F7)</f>
        <v>358</v>
      </c>
      <c r="I6" s="13"/>
      <c r="L6" s="576" t="s">
        <v>123</v>
      </c>
      <c r="M6" s="187" t="s">
        <v>262</v>
      </c>
      <c r="N6" s="188" t="s">
        <v>156</v>
      </c>
      <c r="O6" s="51">
        <v>169</v>
      </c>
      <c r="P6" s="51">
        <v>0</v>
      </c>
      <c r="Q6" s="51">
        <v>1</v>
      </c>
      <c r="R6" s="51">
        <f>SUM(O6:Q6)</f>
        <v>170</v>
      </c>
      <c r="S6" s="6">
        <f>SUM(O6:Q7)</f>
        <v>349</v>
      </c>
      <c r="T6" s="13"/>
    </row>
    <row r="7" spans="1:20" ht="21.75" customHeight="1" thickBot="1">
      <c r="A7" s="577"/>
      <c r="B7" s="189" t="str">
        <f>Doubles!C7</f>
        <v>Štefan Trembecký</v>
      </c>
      <c r="C7" s="190" t="str">
        <f>Doubles!D7</f>
        <v>SVK</v>
      </c>
      <c r="D7" s="77">
        <v>165</v>
      </c>
      <c r="E7" s="78">
        <f>Doubles!L7/6</f>
        <v>0</v>
      </c>
      <c r="F7" s="77">
        <f>Doubles!E7</f>
        <v>4</v>
      </c>
      <c r="G7" s="77">
        <f>SUM(D7:F7)</f>
        <v>169</v>
      </c>
      <c r="H7" s="10">
        <f>SUM(D6:F7)</f>
        <v>358</v>
      </c>
      <c r="I7" s="14">
        <f>AVERAGE(D6:D7)</f>
        <v>173</v>
      </c>
      <c r="L7" s="577"/>
      <c r="M7" s="472" t="s">
        <v>267</v>
      </c>
      <c r="N7" s="190" t="s">
        <v>156</v>
      </c>
      <c r="O7" s="77">
        <v>176</v>
      </c>
      <c r="P7" s="78">
        <v>0</v>
      </c>
      <c r="Q7" s="77">
        <v>3</v>
      </c>
      <c r="R7" s="77">
        <f>SUM(O7:Q7)</f>
        <v>179</v>
      </c>
      <c r="S7" s="10">
        <f>SUM(O6:Q7)</f>
        <v>349</v>
      </c>
      <c r="T7" s="14">
        <f>AVERAGE(O6:O7)</f>
        <v>172.5</v>
      </c>
    </row>
    <row r="8" spans="1:20" ht="21.75" customHeight="1">
      <c r="A8" s="576" t="s">
        <v>17</v>
      </c>
      <c r="B8" s="467" t="str">
        <f>Doubles!C12</f>
        <v>Andrej Hoos</v>
      </c>
      <c r="C8" s="468" t="str">
        <f>Doubles!D12</f>
        <v>SVK</v>
      </c>
      <c r="D8" s="206">
        <v>182</v>
      </c>
      <c r="E8" s="206">
        <f>Doubles!L12/6</f>
        <v>0</v>
      </c>
      <c r="F8" s="206">
        <f>Doubles!E12</f>
        <v>1</v>
      </c>
      <c r="G8" s="206">
        <f>SUM(D8:F8)</f>
        <v>183</v>
      </c>
      <c r="H8" s="6">
        <f>SUM(D8:F9)</f>
        <v>431</v>
      </c>
      <c r="I8" s="13"/>
      <c r="L8" s="576" t="s">
        <v>124</v>
      </c>
      <c r="M8" s="467" t="s">
        <v>192</v>
      </c>
      <c r="N8" s="468" t="s">
        <v>121</v>
      </c>
      <c r="O8" s="206">
        <v>203</v>
      </c>
      <c r="P8" s="206">
        <v>0</v>
      </c>
      <c r="Q8" s="206">
        <v>4</v>
      </c>
      <c r="R8" s="206">
        <f>SUM(O8:Q8)</f>
        <v>207</v>
      </c>
      <c r="S8" s="6">
        <f>SUM(O8:Q9)</f>
        <v>388</v>
      </c>
      <c r="T8" s="13"/>
    </row>
    <row r="9" spans="1:20" ht="21.75" customHeight="1" thickBot="1">
      <c r="A9" s="577"/>
      <c r="B9" s="469" t="str">
        <f>Doubles!C13</f>
        <v>Pavol Kečkéš</v>
      </c>
      <c r="C9" s="470" t="str">
        <f>Doubles!D13</f>
        <v>SVK</v>
      </c>
      <c r="D9" s="238">
        <v>245</v>
      </c>
      <c r="E9" s="471">
        <f>Doubles!L13/6</f>
        <v>0</v>
      </c>
      <c r="F9" s="238">
        <f>Doubles!E13</f>
        <v>3</v>
      </c>
      <c r="G9" s="238">
        <f>SUM(D9:F9)</f>
        <v>248</v>
      </c>
      <c r="H9" s="10">
        <f>SUM(D8:F9)</f>
        <v>431</v>
      </c>
      <c r="I9" s="14">
        <f>AVERAGE(D8:D9)</f>
        <v>213.5</v>
      </c>
      <c r="L9" s="577"/>
      <c r="M9" s="469" t="s">
        <v>206</v>
      </c>
      <c r="N9" s="470" t="s">
        <v>121</v>
      </c>
      <c r="O9" s="238">
        <v>173</v>
      </c>
      <c r="P9" s="471">
        <v>8</v>
      </c>
      <c r="Q9" s="238">
        <v>0</v>
      </c>
      <c r="R9" s="238">
        <f>SUM(O9:Q9)</f>
        <v>181</v>
      </c>
      <c r="S9" s="10">
        <f>SUM(O8:Q9)</f>
        <v>388</v>
      </c>
      <c r="T9" s="14">
        <f>AVERAGE(O8:O9)</f>
        <v>188</v>
      </c>
    </row>
    <row r="13" ht="15" customHeight="1" thickBot="1"/>
    <row r="14" spans="1:20" s="22" customFormat="1" ht="30" customHeight="1">
      <c r="A14" s="522" t="s">
        <v>220</v>
      </c>
      <c r="B14" s="523"/>
      <c r="C14" s="523"/>
      <c r="D14" s="523"/>
      <c r="E14" s="523"/>
      <c r="F14" s="523"/>
      <c r="G14" s="523"/>
      <c r="H14" s="523"/>
      <c r="I14" s="524"/>
      <c r="L14" s="522" t="s">
        <v>222</v>
      </c>
      <c r="M14" s="523"/>
      <c r="N14" s="523"/>
      <c r="O14" s="523"/>
      <c r="P14" s="523"/>
      <c r="Q14" s="523"/>
      <c r="R14" s="523"/>
      <c r="S14" s="523"/>
      <c r="T14" s="524"/>
    </row>
    <row r="15" spans="1:20" ht="19.5" customHeight="1">
      <c r="A15" s="525"/>
      <c r="B15" s="528" t="s">
        <v>1</v>
      </c>
      <c r="C15" s="528" t="s">
        <v>2</v>
      </c>
      <c r="D15" s="528" t="s">
        <v>3</v>
      </c>
      <c r="E15" s="540" t="s">
        <v>9</v>
      </c>
      <c r="F15" s="540" t="s">
        <v>10</v>
      </c>
      <c r="G15" s="534" t="s">
        <v>11</v>
      </c>
      <c r="H15" s="534" t="s">
        <v>104</v>
      </c>
      <c r="I15" s="581" t="s">
        <v>105</v>
      </c>
      <c r="L15" s="525"/>
      <c r="M15" s="528" t="s">
        <v>1</v>
      </c>
      <c r="N15" s="528" t="s">
        <v>2</v>
      </c>
      <c r="O15" s="528" t="s">
        <v>3</v>
      </c>
      <c r="P15" s="540" t="s">
        <v>9</v>
      </c>
      <c r="Q15" s="540" t="s">
        <v>10</v>
      </c>
      <c r="R15" s="534" t="s">
        <v>11</v>
      </c>
      <c r="S15" s="534" t="s">
        <v>104</v>
      </c>
      <c r="T15" s="581" t="s">
        <v>105</v>
      </c>
    </row>
    <row r="16" spans="1:20" ht="19.5" customHeight="1">
      <c r="A16" s="526"/>
      <c r="B16" s="529"/>
      <c r="C16" s="529"/>
      <c r="D16" s="529"/>
      <c r="E16" s="541"/>
      <c r="F16" s="541"/>
      <c r="G16" s="535"/>
      <c r="H16" s="535"/>
      <c r="I16" s="582"/>
      <c r="L16" s="526"/>
      <c r="M16" s="529"/>
      <c r="N16" s="529"/>
      <c r="O16" s="529"/>
      <c r="P16" s="541"/>
      <c r="Q16" s="541"/>
      <c r="R16" s="535"/>
      <c r="S16" s="535"/>
      <c r="T16" s="582"/>
    </row>
    <row r="17" spans="1:20" ht="19.5" customHeight="1">
      <c r="A17" s="526"/>
      <c r="B17" s="529"/>
      <c r="C17" s="529"/>
      <c r="D17" s="529"/>
      <c r="E17" s="541"/>
      <c r="F17" s="541"/>
      <c r="G17" s="535"/>
      <c r="H17" s="535"/>
      <c r="I17" s="582"/>
      <c r="L17" s="526"/>
      <c r="M17" s="529"/>
      <c r="N17" s="529"/>
      <c r="O17" s="529"/>
      <c r="P17" s="541"/>
      <c r="Q17" s="541"/>
      <c r="R17" s="535"/>
      <c r="S17" s="535"/>
      <c r="T17" s="582"/>
    </row>
    <row r="18" spans="1:20" ht="19.5" customHeight="1" thickBot="1">
      <c r="A18" s="526"/>
      <c r="B18" s="529"/>
      <c r="C18" s="529"/>
      <c r="D18" s="529"/>
      <c r="E18" s="541"/>
      <c r="F18" s="541"/>
      <c r="G18" s="535"/>
      <c r="H18" s="535"/>
      <c r="I18" s="582"/>
      <c r="L18" s="526"/>
      <c r="M18" s="529"/>
      <c r="N18" s="529"/>
      <c r="O18" s="529"/>
      <c r="P18" s="541"/>
      <c r="Q18" s="541"/>
      <c r="R18" s="535"/>
      <c r="S18" s="535"/>
      <c r="T18" s="582"/>
    </row>
    <row r="19" spans="1:20" ht="21.75" customHeight="1">
      <c r="A19" s="576" t="s">
        <v>15</v>
      </c>
      <c r="B19" s="187" t="str">
        <f>Doubles!C8</f>
        <v>Jana Lébrová</v>
      </c>
      <c r="C19" s="188" t="str">
        <f>Doubles!D8</f>
        <v>CZE</v>
      </c>
      <c r="D19" s="51">
        <v>161</v>
      </c>
      <c r="E19" s="51">
        <f>Doubles!L8/6</f>
        <v>8</v>
      </c>
      <c r="F19" s="51">
        <f>Doubles!E8</f>
        <v>2</v>
      </c>
      <c r="G19" s="51">
        <f>SUM(D19:F19)</f>
        <v>171</v>
      </c>
      <c r="H19" s="6">
        <f>SUM(D19:F20)</f>
        <v>349</v>
      </c>
      <c r="I19" s="13"/>
      <c r="L19" s="576" t="s">
        <v>125</v>
      </c>
      <c r="M19" s="192" t="s">
        <v>253</v>
      </c>
      <c r="N19" s="19" t="s">
        <v>156</v>
      </c>
      <c r="O19" s="51">
        <v>168</v>
      </c>
      <c r="P19" s="51">
        <v>0</v>
      </c>
      <c r="Q19" s="51">
        <v>8</v>
      </c>
      <c r="R19" s="51">
        <f>SUM(O19:Q19)</f>
        <v>176</v>
      </c>
      <c r="S19" s="6">
        <f>SUM(O19:Q20)</f>
        <v>329</v>
      </c>
      <c r="T19" s="13"/>
    </row>
    <row r="20" spans="1:20" ht="21.75" customHeight="1" thickBot="1">
      <c r="A20" s="577"/>
      <c r="B20" s="189" t="str">
        <f>Doubles!C9</f>
        <v>Ondřej Surán</v>
      </c>
      <c r="C20" s="190" t="str">
        <f>Doubles!D9</f>
        <v>CZE</v>
      </c>
      <c r="D20" s="77">
        <v>178</v>
      </c>
      <c r="E20" s="78">
        <f>Doubles!L9/6</f>
        <v>0</v>
      </c>
      <c r="F20" s="77">
        <f>Doubles!E9</f>
        <v>0</v>
      </c>
      <c r="G20" s="77">
        <f>SUM(D20:F20)</f>
        <v>178</v>
      </c>
      <c r="H20" s="10">
        <f>SUM(D19:F20)</f>
        <v>349</v>
      </c>
      <c r="I20" s="14">
        <f>AVERAGE(D19:D20)</f>
        <v>169.5</v>
      </c>
      <c r="L20" s="577"/>
      <c r="M20" s="473" t="s">
        <v>260</v>
      </c>
      <c r="N20" s="45" t="s">
        <v>156</v>
      </c>
      <c r="O20" s="77">
        <v>149</v>
      </c>
      <c r="P20" s="78">
        <v>0</v>
      </c>
      <c r="Q20" s="77">
        <v>4</v>
      </c>
      <c r="R20" s="77">
        <f>SUM(O20:Q20)</f>
        <v>153</v>
      </c>
      <c r="S20" s="10">
        <f>SUM(O19:Q20)</f>
        <v>329</v>
      </c>
      <c r="T20" s="14">
        <f>AVERAGE(O19:O20)</f>
        <v>158.5</v>
      </c>
    </row>
    <row r="21" spans="1:20" ht="21.75" customHeight="1">
      <c r="A21" s="576" t="s">
        <v>16</v>
      </c>
      <c r="B21" s="467" t="str">
        <f>Doubles!C10</f>
        <v>Hevele Zoltán</v>
      </c>
      <c r="C21" s="468" t="str">
        <f>Doubles!D10</f>
        <v>HUN</v>
      </c>
      <c r="D21" s="206">
        <v>169</v>
      </c>
      <c r="E21" s="206">
        <f>Doubles!L10/6</f>
        <v>0</v>
      </c>
      <c r="F21" s="206">
        <f>Doubles!E10</f>
        <v>4</v>
      </c>
      <c r="G21" s="206">
        <f>SUM(D21:F21)</f>
        <v>173</v>
      </c>
      <c r="H21" s="6">
        <f>SUM(D21:F22)</f>
        <v>395</v>
      </c>
      <c r="I21" s="13"/>
      <c r="L21" s="576" t="s">
        <v>126</v>
      </c>
      <c r="M21" s="474" t="s">
        <v>272</v>
      </c>
      <c r="N21" s="475" t="s">
        <v>122</v>
      </c>
      <c r="O21" s="206">
        <v>199</v>
      </c>
      <c r="P21" s="206">
        <v>8</v>
      </c>
      <c r="Q21" s="206">
        <v>2</v>
      </c>
      <c r="R21" s="206">
        <f>SUM(O21:Q21)</f>
        <v>209</v>
      </c>
      <c r="S21" s="6">
        <f>SUM(O21:Q22)</f>
        <v>415</v>
      </c>
      <c r="T21" s="13"/>
    </row>
    <row r="22" spans="1:20" ht="21.75" customHeight="1" thickBot="1">
      <c r="A22" s="577"/>
      <c r="B22" s="469" t="str">
        <f>Doubles!C11</f>
        <v>Tóth Mária</v>
      </c>
      <c r="C22" s="470" t="str">
        <f>Doubles!D11</f>
        <v>HUN</v>
      </c>
      <c r="D22" s="238">
        <v>214</v>
      </c>
      <c r="E22" s="471">
        <f>Doubles!L11/6</f>
        <v>8</v>
      </c>
      <c r="F22" s="238">
        <f>Doubles!E11</f>
        <v>0</v>
      </c>
      <c r="G22" s="238">
        <f>SUM(D22:F22)</f>
        <v>222</v>
      </c>
      <c r="H22" s="10">
        <f>SUM(D21:F22)</f>
        <v>395</v>
      </c>
      <c r="I22" s="14">
        <f>AVERAGE(D21:D22)</f>
        <v>191.5</v>
      </c>
      <c r="L22" s="577"/>
      <c r="M22" s="476" t="s">
        <v>255</v>
      </c>
      <c r="N22" s="477" t="s">
        <v>122</v>
      </c>
      <c r="O22" s="238">
        <v>206</v>
      </c>
      <c r="P22" s="471">
        <v>0</v>
      </c>
      <c r="Q22" s="238">
        <v>0</v>
      </c>
      <c r="R22" s="238">
        <f>SUM(O22:Q22)</f>
        <v>206</v>
      </c>
      <c r="S22" s="10">
        <f>SUM(O21:Q22)</f>
        <v>415</v>
      </c>
      <c r="T22" s="14">
        <f>AVERAGE(O21:O22)</f>
        <v>202.5</v>
      </c>
    </row>
    <row r="24" spans="2:11" ht="15" customHeight="1">
      <c r="B24" s="25"/>
      <c r="C24" s="25"/>
      <c r="D24" s="25"/>
      <c r="E24" s="25"/>
      <c r="F24" s="25"/>
      <c r="G24" s="25"/>
      <c r="H24" s="25"/>
      <c r="I24" s="25"/>
      <c r="J24" s="25"/>
      <c r="K24" s="25"/>
    </row>
    <row r="25" spans="2:11" ht="15" customHeight="1">
      <c r="B25" s="25"/>
      <c r="C25" s="25"/>
      <c r="D25" s="25"/>
      <c r="E25" s="25"/>
      <c r="F25" s="25"/>
      <c r="G25" s="25"/>
      <c r="H25" s="25"/>
      <c r="I25" s="25"/>
      <c r="J25" s="25"/>
      <c r="K25" s="25"/>
    </row>
    <row r="26" spans="2:11" ht="15" customHeight="1" thickBot="1">
      <c r="B26" s="25"/>
      <c r="C26" s="25"/>
      <c r="D26" s="25"/>
      <c r="E26" s="25"/>
      <c r="F26" s="25"/>
      <c r="G26" s="25"/>
      <c r="H26" s="25"/>
      <c r="I26" s="25"/>
      <c r="J26" s="25"/>
      <c r="K26" s="25"/>
    </row>
    <row r="27" spans="12:14" ht="49.5" customHeight="1">
      <c r="L27" s="547" t="s">
        <v>223</v>
      </c>
      <c r="M27" s="548"/>
      <c r="N27" s="549"/>
    </row>
    <row r="28" spans="12:14" ht="9.75" customHeight="1">
      <c r="L28" s="550"/>
      <c r="M28" s="552" t="s">
        <v>1</v>
      </c>
      <c r="N28" s="554" t="s">
        <v>2</v>
      </c>
    </row>
    <row r="29" spans="12:14" ht="9.75" customHeight="1">
      <c r="L29" s="551"/>
      <c r="M29" s="553"/>
      <c r="N29" s="555"/>
    </row>
    <row r="30" spans="12:14" ht="9.75" customHeight="1">
      <c r="L30" s="551"/>
      <c r="M30" s="553"/>
      <c r="N30" s="555"/>
    </row>
    <row r="31" spans="12:14" ht="9.75" customHeight="1" thickBot="1">
      <c r="L31" s="551"/>
      <c r="M31" s="553"/>
      <c r="N31" s="555"/>
    </row>
    <row r="32" spans="12:14" ht="21" customHeight="1">
      <c r="L32" s="579" t="s">
        <v>14</v>
      </c>
      <c r="M32" s="195" t="s">
        <v>192</v>
      </c>
      <c r="N32" s="196" t="s">
        <v>121</v>
      </c>
    </row>
    <row r="33" spans="12:14" ht="21" customHeight="1" thickBot="1">
      <c r="L33" s="580"/>
      <c r="M33" s="197" t="s">
        <v>206</v>
      </c>
      <c r="N33" s="198" t="s">
        <v>121</v>
      </c>
    </row>
    <row r="34" spans="12:20" ht="21" customHeight="1">
      <c r="L34" s="579" t="s">
        <v>15</v>
      </c>
      <c r="M34" s="199" t="s">
        <v>262</v>
      </c>
      <c r="N34" s="200" t="s">
        <v>156</v>
      </c>
      <c r="Q34" s="7"/>
      <c r="R34" s="7"/>
      <c r="S34" s="7"/>
      <c r="T34" s="7"/>
    </row>
    <row r="35" spans="12:20" ht="21" customHeight="1" thickBot="1">
      <c r="L35" s="580"/>
      <c r="M35" s="191" t="s">
        <v>267</v>
      </c>
      <c r="N35" s="201" t="s">
        <v>156</v>
      </c>
      <c r="Q35" s="7"/>
      <c r="R35" s="249"/>
      <c r="S35" s="249"/>
      <c r="T35" s="7"/>
    </row>
    <row r="36" spans="12:20" ht="21" customHeight="1">
      <c r="L36" s="579" t="s">
        <v>16</v>
      </c>
      <c r="M36" s="199" t="s">
        <v>272</v>
      </c>
      <c r="N36" s="200" t="s">
        <v>122</v>
      </c>
      <c r="Q36" s="7"/>
      <c r="R36" s="249"/>
      <c r="S36" s="249"/>
      <c r="T36" s="7"/>
    </row>
    <row r="37" spans="12:20" ht="21" customHeight="1" thickBot="1">
      <c r="L37" s="580"/>
      <c r="M37" s="191" t="s">
        <v>255</v>
      </c>
      <c r="N37" s="201" t="s">
        <v>122</v>
      </c>
      <c r="Q37" s="7"/>
      <c r="R37" s="7"/>
      <c r="S37" s="7"/>
      <c r="T37" s="7"/>
    </row>
    <row r="38" spans="12:14" ht="21" customHeight="1">
      <c r="L38" s="579" t="s">
        <v>17</v>
      </c>
      <c r="M38" s="199" t="s">
        <v>253</v>
      </c>
      <c r="N38" s="200" t="s">
        <v>156</v>
      </c>
    </row>
    <row r="39" spans="12:14" ht="21" customHeight="1" thickBot="1">
      <c r="L39" s="580"/>
      <c r="M39" s="191" t="s">
        <v>260</v>
      </c>
      <c r="N39" s="201" t="s">
        <v>156</v>
      </c>
    </row>
    <row r="43" spans="9:15" ht="15" customHeight="1">
      <c r="I43" s="25"/>
      <c r="J43" s="25"/>
      <c r="K43" s="25"/>
      <c r="L43" s="25"/>
      <c r="M43" s="25"/>
      <c r="N43" s="25"/>
      <c r="O43" s="25"/>
    </row>
    <row r="44" spans="9:15" ht="15" customHeight="1">
      <c r="I44" s="25"/>
      <c r="J44" s="25"/>
      <c r="K44" s="25"/>
      <c r="L44" s="25"/>
      <c r="M44" s="25"/>
      <c r="N44" s="25"/>
      <c r="O44" s="25"/>
    </row>
    <row r="45" spans="9:15" ht="15" customHeight="1">
      <c r="I45" s="25"/>
      <c r="J45" s="25"/>
      <c r="K45" s="25"/>
      <c r="L45" s="25"/>
      <c r="M45" s="25"/>
      <c r="N45" s="25"/>
      <c r="O45" s="25"/>
    </row>
    <row r="47" ht="15" customHeight="1">
      <c r="G47" s="25"/>
    </row>
    <row r="48" ht="15" customHeight="1">
      <c r="G48" s="25"/>
    </row>
  </sheetData>
  <sheetProtection/>
  <mergeCells count="56">
    <mergeCell ref="S15:S18"/>
    <mergeCell ref="T15:T18"/>
    <mergeCell ref="L19:L20"/>
    <mergeCell ref="L21:L22"/>
    <mergeCell ref="P15:P18"/>
    <mergeCell ref="Q15:Q18"/>
    <mergeCell ref="R15:R18"/>
    <mergeCell ref="M15:M18"/>
    <mergeCell ref="N15:N18"/>
    <mergeCell ref="O15:O18"/>
    <mergeCell ref="A1:I1"/>
    <mergeCell ref="A14:I14"/>
    <mergeCell ref="L1:T1"/>
    <mergeCell ref="P2:P5"/>
    <mergeCell ref="Q2:Q5"/>
    <mergeCell ref="R2:R5"/>
    <mergeCell ref="S2:S5"/>
    <mergeCell ref="T2:T5"/>
    <mergeCell ref="L6:L7"/>
    <mergeCell ref="L8:L9"/>
    <mergeCell ref="L14:T14"/>
    <mergeCell ref="A2:A5"/>
    <mergeCell ref="B2:B5"/>
    <mergeCell ref="C2:C5"/>
    <mergeCell ref="D2:D5"/>
    <mergeCell ref="E2:E5"/>
    <mergeCell ref="M2:M5"/>
    <mergeCell ref="N2:N5"/>
    <mergeCell ref="O2:O5"/>
    <mergeCell ref="A6:A7"/>
    <mergeCell ref="A8:A9"/>
    <mergeCell ref="F2:F5"/>
    <mergeCell ref="G2:G5"/>
    <mergeCell ref="H2:H5"/>
    <mergeCell ref="I2:I5"/>
    <mergeCell ref="L2:L5"/>
    <mergeCell ref="I15:I18"/>
    <mergeCell ref="L15:L18"/>
    <mergeCell ref="A15:A18"/>
    <mergeCell ref="B15:B18"/>
    <mergeCell ref="C15:C18"/>
    <mergeCell ref="D15:D18"/>
    <mergeCell ref="E15:E18"/>
    <mergeCell ref="A19:A20"/>
    <mergeCell ref="A21:A22"/>
    <mergeCell ref="F15:F18"/>
    <mergeCell ref="G15:G18"/>
    <mergeCell ref="H15:H18"/>
    <mergeCell ref="L34:L35"/>
    <mergeCell ref="L36:L37"/>
    <mergeCell ref="L38:L39"/>
    <mergeCell ref="L27:N27"/>
    <mergeCell ref="L28:L31"/>
    <mergeCell ref="M28:M31"/>
    <mergeCell ref="N28:N31"/>
    <mergeCell ref="L32:L33"/>
  </mergeCells>
  <conditionalFormatting sqref="L6:L9 L19:L22 A6:A9 A19:A22 L32">
    <cfRule type="cellIs" priority="50" dxfId="279" operator="between" stopIfTrue="1">
      <formula>200</formula>
      <formula>219</formula>
    </cfRule>
    <cfRule type="cellIs" priority="51" dxfId="280" operator="between" stopIfTrue="1">
      <formula>220</formula>
      <formula>249</formula>
    </cfRule>
    <cfRule type="cellIs" priority="52" dxfId="281" operator="between" stopIfTrue="1">
      <formula>250</formula>
      <formula>300</formula>
    </cfRule>
  </conditionalFormatting>
  <conditionalFormatting sqref="D19:D22">
    <cfRule type="cellIs" priority="14" dxfId="279" operator="between" stopIfTrue="1">
      <formula>200</formula>
      <formula>219</formula>
    </cfRule>
    <cfRule type="cellIs" priority="15" dxfId="280" operator="between" stopIfTrue="1">
      <formula>220</formula>
      <formula>249</formula>
    </cfRule>
    <cfRule type="cellIs" priority="16" dxfId="281" operator="between" stopIfTrue="1">
      <formula>250</formula>
      <formula>300</formula>
    </cfRule>
  </conditionalFormatting>
  <conditionalFormatting sqref="D19:D22">
    <cfRule type="cellIs" priority="13" dxfId="282" operator="equal">
      <formula>300</formula>
    </cfRule>
  </conditionalFormatting>
  <conditionalFormatting sqref="O19:O22">
    <cfRule type="cellIs" priority="10" dxfId="279" operator="between" stopIfTrue="1">
      <formula>200</formula>
      <formula>219</formula>
    </cfRule>
    <cfRule type="cellIs" priority="11" dxfId="280" operator="between" stopIfTrue="1">
      <formula>220</formula>
      <formula>249</formula>
    </cfRule>
    <cfRule type="cellIs" priority="12" dxfId="281" operator="between" stopIfTrue="1">
      <formula>250</formula>
      <formula>300</formula>
    </cfRule>
  </conditionalFormatting>
  <conditionalFormatting sqref="O19:O22">
    <cfRule type="cellIs" priority="9" dxfId="282" operator="equal">
      <formula>300</formula>
    </cfRule>
  </conditionalFormatting>
  <conditionalFormatting sqref="D6:D9">
    <cfRule type="cellIs" priority="6" dxfId="279" operator="between" stopIfTrue="1">
      <formula>200</formula>
      <formula>219</formula>
    </cfRule>
    <cfRule type="cellIs" priority="7" dxfId="280" operator="between" stopIfTrue="1">
      <formula>220</formula>
      <formula>249</formula>
    </cfRule>
    <cfRule type="cellIs" priority="8" dxfId="281" operator="between" stopIfTrue="1">
      <formula>250</formula>
      <formula>300</formula>
    </cfRule>
  </conditionalFormatting>
  <conditionalFormatting sqref="D6:D9">
    <cfRule type="cellIs" priority="5" dxfId="282" operator="equal">
      <formula>300</formula>
    </cfRule>
  </conditionalFormatting>
  <conditionalFormatting sqref="O6:O9">
    <cfRule type="cellIs" priority="2" dxfId="279" operator="between" stopIfTrue="1">
      <formula>200</formula>
      <formula>219</formula>
    </cfRule>
    <cfRule type="cellIs" priority="3" dxfId="280" operator="between" stopIfTrue="1">
      <formula>220</formula>
      <formula>249</formula>
    </cfRule>
    <cfRule type="cellIs" priority="4" dxfId="281" operator="between" stopIfTrue="1">
      <formula>250</formula>
      <formula>300</formula>
    </cfRule>
  </conditionalFormatting>
  <conditionalFormatting sqref="O6:O9">
    <cfRule type="cellIs" priority="1" dxfId="282" operator="equal">
      <formula>300</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sheetPr>
    <tabColor theme="9" tint="-0.24997000396251678"/>
  </sheetPr>
  <dimension ref="A1:S89"/>
  <sheetViews>
    <sheetView zoomScale="80" zoomScaleNormal="80" zoomScalePageLayoutView="0" workbookViewId="0" topLeftCell="A31">
      <selection activeCell="C37" sqref="C37"/>
    </sheetView>
  </sheetViews>
  <sheetFormatPr defaultColWidth="9.140625" defaultRowHeight="15"/>
  <cols>
    <col min="1" max="1" width="5.7109375" style="0" customWidth="1"/>
    <col min="2" max="2" width="6.7109375" style="0" customWidth="1"/>
    <col min="3" max="3" width="25.421875" style="0" customWidth="1"/>
    <col min="4" max="4" width="9.7109375" style="26" customWidth="1"/>
    <col min="5" max="16" width="9.7109375" style="0" customWidth="1"/>
    <col min="18" max="18" width="20.28125" style="0" customWidth="1"/>
  </cols>
  <sheetData>
    <row r="1" spans="1:16" ht="30" customHeight="1" thickBot="1">
      <c r="A1" s="583" t="s">
        <v>224</v>
      </c>
      <c r="B1" s="584"/>
      <c r="C1" s="584"/>
      <c r="D1" s="584"/>
      <c r="E1" s="584"/>
      <c r="F1" s="584"/>
      <c r="G1" s="584"/>
      <c r="H1" s="584"/>
      <c r="I1" s="584"/>
      <c r="J1" s="584"/>
      <c r="K1" s="584"/>
      <c r="L1" s="584"/>
      <c r="M1" s="584"/>
      <c r="N1" s="584"/>
      <c r="O1" s="584"/>
      <c r="P1" s="585"/>
    </row>
    <row r="2" spans="1:16" ht="19.5" customHeight="1">
      <c r="A2" s="586"/>
      <c r="B2" s="587" t="s">
        <v>0</v>
      </c>
      <c r="C2" s="587" t="s">
        <v>1</v>
      </c>
      <c r="D2" s="588" t="s">
        <v>2</v>
      </c>
      <c r="E2" s="589" t="s">
        <v>10</v>
      </c>
      <c r="F2" s="587" t="s">
        <v>3</v>
      </c>
      <c r="G2" s="587" t="s">
        <v>4</v>
      </c>
      <c r="H2" s="587" t="s">
        <v>5</v>
      </c>
      <c r="I2" s="587" t="s">
        <v>6</v>
      </c>
      <c r="J2" s="589" t="s">
        <v>9</v>
      </c>
      <c r="K2" s="589" t="s">
        <v>129</v>
      </c>
      <c r="L2" s="591" t="s">
        <v>11</v>
      </c>
      <c r="M2" s="591" t="s">
        <v>12</v>
      </c>
      <c r="N2" s="591" t="s">
        <v>106</v>
      </c>
      <c r="O2" s="591" t="s">
        <v>107</v>
      </c>
      <c r="P2" s="590" t="s">
        <v>13</v>
      </c>
    </row>
    <row r="3" spans="1:16" ht="19.5" customHeight="1">
      <c r="A3" s="526"/>
      <c r="B3" s="529"/>
      <c r="C3" s="529"/>
      <c r="D3" s="532"/>
      <c r="E3" s="541"/>
      <c r="F3" s="529"/>
      <c r="G3" s="529"/>
      <c r="H3" s="529"/>
      <c r="I3" s="529"/>
      <c r="J3" s="541"/>
      <c r="K3" s="541"/>
      <c r="L3" s="535"/>
      <c r="M3" s="535"/>
      <c r="N3" s="535"/>
      <c r="O3" s="535"/>
      <c r="P3" s="538"/>
    </row>
    <row r="4" spans="1:16" ht="19.5" customHeight="1">
      <c r="A4" s="526"/>
      <c r="B4" s="529"/>
      <c r="C4" s="529"/>
      <c r="D4" s="532"/>
      <c r="E4" s="541"/>
      <c r="F4" s="529"/>
      <c r="G4" s="529"/>
      <c r="H4" s="529"/>
      <c r="I4" s="529"/>
      <c r="J4" s="541"/>
      <c r="K4" s="541"/>
      <c r="L4" s="535"/>
      <c r="M4" s="535"/>
      <c r="N4" s="535"/>
      <c r="O4" s="535"/>
      <c r="P4" s="538"/>
    </row>
    <row r="5" spans="1:16" ht="16.5" customHeight="1" thickBot="1">
      <c r="A5" s="527"/>
      <c r="B5" s="530"/>
      <c r="C5" s="530"/>
      <c r="D5" s="533"/>
      <c r="E5" s="570"/>
      <c r="F5" s="530"/>
      <c r="G5" s="530"/>
      <c r="H5" s="530"/>
      <c r="I5" s="530"/>
      <c r="J5" s="570"/>
      <c r="K5" s="570"/>
      <c r="L5" s="536"/>
      <c r="M5" s="536"/>
      <c r="N5" s="536"/>
      <c r="O5" s="536"/>
      <c r="P5" s="539"/>
    </row>
    <row r="6" spans="1:16" ht="18" customHeight="1" thickBot="1">
      <c r="A6" s="576" t="s">
        <v>14</v>
      </c>
      <c r="B6" s="101">
        <v>1</v>
      </c>
      <c r="C6" s="272" t="s">
        <v>206</v>
      </c>
      <c r="D6" s="21" t="s">
        <v>121</v>
      </c>
      <c r="E6" s="479">
        <v>0</v>
      </c>
      <c r="F6" s="102">
        <v>180</v>
      </c>
      <c r="G6" s="51">
        <v>208</v>
      </c>
      <c r="H6" s="51">
        <v>224</v>
      </c>
      <c r="I6" s="51">
        <v>188</v>
      </c>
      <c r="J6" s="51">
        <v>32</v>
      </c>
      <c r="K6" s="103">
        <f aca="true" t="shared" si="0" ref="K6:K53">E6*4</f>
        <v>0</v>
      </c>
      <c r="L6" s="51">
        <f aca="true" t="shared" si="1" ref="L6:L53">SUM(F6:K6)</f>
        <v>832</v>
      </c>
      <c r="M6" s="80">
        <f aca="true" t="shared" si="2" ref="M6:M53">AVERAGE(F6:I6)</f>
        <v>200</v>
      </c>
      <c r="N6" s="81">
        <f>SUM(F6:K8)</f>
        <v>2417</v>
      </c>
      <c r="O6" s="82"/>
      <c r="P6" s="52">
        <f aca="true" t="shared" si="3" ref="P6:P53">SUM(F6:K6)</f>
        <v>832</v>
      </c>
    </row>
    <row r="7" spans="1:18" ht="18" customHeight="1" thickBot="1">
      <c r="A7" s="578"/>
      <c r="B7" s="94">
        <v>1</v>
      </c>
      <c r="C7" s="273" t="s">
        <v>192</v>
      </c>
      <c r="D7" s="61" t="s">
        <v>121</v>
      </c>
      <c r="E7" s="480">
        <v>4</v>
      </c>
      <c r="F7" s="72">
        <v>131</v>
      </c>
      <c r="G7" s="57">
        <v>209</v>
      </c>
      <c r="H7" s="57">
        <v>179</v>
      </c>
      <c r="I7" s="57">
        <v>187</v>
      </c>
      <c r="J7" s="57">
        <v>0</v>
      </c>
      <c r="K7" s="90">
        <f t="shared" si="0"/>
        <v>16</v>
      </c>
      <c r="L7" s="57">
        <f t="shared" si="1"/>
        <v>722</v>
      </c>
      <c r="M7" s="80">
        <f t="shared" si="2"/>
        <v>176.5</v>
      </c>
      <c r="N7" s="83">
        <f>SUM(F6:K8)</f>
        <v>2417</v>
      </c>
      <c r="O7" s="84"/>
      <c r="P7" s="58">
        <f t="shared" si="3"/>
        <v>722</v>
      </c>
      <c r="R7" s="268" t="s">
        <v>189</v>
      </c>
    </row>
    <row r="8" spans="1:18" ht="18" customHeight="1" thickBot="1">
      <c r="A8" s="577"/>
      <c r="B8" s="104">
        <v>1</v>
      </c>
      <c r="C8" s="274" t="s">
        <v>115</v>
      </c>
      <c r="D8" s="18" t="s">
        <v>121</v>
      </c>
      <c r="E8" s="75">
        <v>4</v>
      </c>
      <c r="F8" s="75">
        <v>219</v>
      </c>
      <c r="G8" s="77">
        <v>191</v>
      </c>
      <c r="H8" s="77">
        <v>225</v>
      </c>
      <c r="I8" s="77">
        <v>212</v>
      </c>
      <c r="J8" s="77">
        <v>0</v>
      </c>
      <c r="K8" s="105">
        <f t="shared" si="0"/>
        <v>16</v>
      </c>
      <c r="L8" s="77">
        <f t="shared" si="1"/>
        <v>863</v>
      </c>
      <c r="M8" s="85">
        <f t="shared" si="2"/>
        <v>211.75</v>
      </c>
      <c r="N8" s="86">
        <f>SUM(F6:K8)</f>
        <v>2417</v>
      </c>
      <c r="O8" s="87">
        <f>AVERAGE(F6:I8)</f>
        <v>196.08333333333334</v>
      </c>
      <c r="P8" s="79">
        <f t="shared" si="3"/>
        <v>863</v>
      </c>
      <c r="R8" s="268"/>
    </row>
    <row r="9" spans="1:18" ht="18" customHeight="1" thickBot="1">
      <c r="A9" s="576" t="s">
        <v>15</v>
      </c>
      <c r="B9" s="101">
        <v>2</v>
      </c>
      <c r="C9" s="59" t="s">
        <v>154</v>
      </c>
      <c r="D9" s="61" t="s">
        <v>121</v>
      </c>
      <c r="E9" s="57">
        <v>4</v>
      </c>
      <c r="F9" s="102">
        <v>193</v>
      </c>
      <c r="G9" s="51">
        <v>225</v>
      </c>
      <c r="H9" s="51">
        <v>226</v>
      </c>
      <c r="I9" s="51">
        <v>210</v>
      </c>
      <c r="J9" s="51">
        <v>0</v>
      </c>
      <c r="K9" s="103">
        <f t="shared" si="0"/>
        <v>16</v>
      </c>
      <c r="L9" s="51">
        <f t="shared" si="1"/>
        <v>870</v>
      </c>
      <c r="M9" s="80">
        <f t="shared" si="2"/>
        <v>213.5</v>
      </c>
      <c r="N9" s="81">
        <f>SUM(F9:K11)</f>
        <v>2414</v>
      </c>
      <c r="O9" s="82"/>
      <c r="P9" s="52">
        <f t="shared" si="3"/>
        <v>870</v>
      </c>
      <c r="R9" s="268"/>
    </row>
    <row r="10" spans="1:18" ht="18" customHeight="1" thickBot="1">
      <c r="A10" s="578"/>
      <c r="B10" s="94">
        <v>2</v>
      </c>
      <c r="C10" s="59" t="s">
        <v>159</v>
      </c>
      <c r="D10" s="279" t="s">
        <v>121</v>
      </c>
      <c r="E10" s="57">
        <v>7</v>
      </c>
      <c r="F10" s="72">
        <v>207</v>
      </c>
      <c r="G10" s="57">
        <v>183</v>
      </c>
      <c r="H10" s="57">
        <v>159</v>
      </c>
      <c r="I10" s="57">
        <v>153</v>
      </c>
      <c r="J10" s="57">
        <v>0</v>
      </c>
      <c r="K10" s="90">
        <f t="shared" si="0"/>
        <v>28</v>
      </c>
      <c r="L10" s="57">
        <f t="shared" si="1"/>
        <v>730</v>
      </c>
      <c r="M10" s="80">
        <f t="shared" si="2"/>
        <v>175.5</v>
      </c>
      <c r="N10" s="83">
        <f>SUM(F9:K11)</f>
        <v>2414</v>
      </c>
      <c r="O10" s="84"/>
      <c r="P10" s="58">
        <f t="shared" si="3"/>
        <v>730</v>
      </c>
      <c r="R10" s="268"/>
    </row>
    <row r="11" spans="1:18" ht="18" customHeight="1" thickBot="1">
      <c r="A11" s="577"/>
      <c r="B11" s="104">
        <v>2</v>
      </c>
      <c r="C11" s="261" t="s">
        <v>161</v>
      </c>
      <c r="D11" s="280" t="s">
        <v>121</v>
      </c>
      <c r="E11" s="77">
        <v>4</v>
      </c>
      <c r="F11" s="75">
        <v>148</v>
      </c>
      <c r="G11" s="77">
        <v>232</v>
      </c>
      <c r="H11" s="77">
        <v>197</v>
      </c>
      <c r="I11" s="77">
        <v>221</v>
      </c>
      <c r="J11" s="77">
        <v>0</v>
      </c>
      <c r="K11" s="105">
        <f t="shared" si="0"/>
        <v>16</v>
      </c>
      <c r="L11" s="77">
        <f t="shared" si="1"/>
        <v>814</v>
      </c>
      <c r="M11" s="85">
        <f t="shared" si="2"/>
        <v>199.5</v>
      </c>
      <c r="N11" s="86">
        <f>SUM(F9:K11)</f>
        <v>2414</v>
      </c>
      <c r="O11" s="87">
        <f>AVERAGE(F9:I11)</f>
        <v>196.16666666666666</v>
      </c>
      <c r="P11" s="79">
        <f t="shared" si="3"/>
        <v>814</v>
      </c>
      <c r="R11" s="7"/>
    </row>
    <row r="12" spans="1:19" ht="18" customHeight="1" thickBot="1">
      <c r="A12" s="576" t="s">
        <v>16</v>
      </c>
      <c r="B12" s="101">
        <v>1</v>
      </c>
      <c r="C12" s="260" t="s">
        <v>272</v>
      </c>
      <c r="D12" s="257" t="s">
        <v>122</v>
      </c>
      <c r="E12" s="56">
        <v>2</v>
      </c>
      <c r="F12" s="89">
        <v>182</v>
      </c>
      <c r="G12" s="51">
        <v>153</v>
      </c>
      <c r="H12" s="51">
        <v>185</v>
      </c>
      <c r="I12" s="51">
        <v>162</v>
      </c>
      <c r="J12" s="51">
        <v>32</v>
      </c>
      <c r="K12" s="103">
        <f t="shared" si="0"/>
        <v>8</v>
      </c>
      <c r="L12" s="51">
        <f t="shared" si="1"/>
        <v>722</v>
      </c>
      <c r="M12" s="80">
        <f t="shared" si="2"/>
        <v>170.5</v>
      </c>
      <c r="N12" s="81">
        <f>SUM(F12:K14)</f>
        <v>2391</v>
      </c>
      <c r="O12" s="82"/>
      <c r="P12" s="52">
        <f t="shared" si="3"/>
        <v>722</v>
      </c>
      <c r="R12" s="25"/>
      <c r="S12" s="25"/>
    </row>
    <row r="13" spans="1:16" ht="18" customHeight="1" thickBot="1">
      <c r="A13" s="578"/>
      <c r="B13" s="94">
        <v>1</v>
      </c>
      <c r="C13" s="53" t="s">
        <v>259</v>
      </c>
      <c r="D13" s="54" t="s">
        <v>122</v>
      </c>
      <c r="E13" s="60">
        <v>8</v>
      </c>
      <c r="F13" s="72">
        <v>167</v>
      </c>
      <c r="G13" s="57">
        <v>186</v>
      </c>
      <c r="H13" s="57">
        <v>166</v>
      </c>
      <c r="I13" s="57">
        <v>225</v>
      </c>
      <c r="J13" s="57">
        <v>0</v>
      </c>
      <c r="K13" s="90">
        <f t="shared" si="0"/>
        <v>32</v>
      </c>
      <c r="L13" s="57">
        <f t="shared" si="1"/>
        <v>776</v>
      </c>
      <c r="M13" s="80">
        <f t="shared" si="2"/>
        <v>186</v>
      </c>
      <c r="N13" s="83">
        <f>SUM(F12:K14)</f>
        <v>2391</v>
      </c>
      <c r="O13" s="84"/>
      <c r="P13" s="58">
        <f t="shared" si="3"/>
        <v>776</v>
      </c>
    </row>
    <row r="14" spans="1:16" ht="18" customHeight="1" thickBot="1">
      <c r="A14" s="577"/>
      <c r="B14" s="104">
        <v>1</v>
      </c>
      <c r="C14" s="261" t="s">
        <v>255</v>
      </c>
      <c r="D14" s="20" t="s">
        <v>122</v>
      </c>
      <c r="E14" s="77">
        <v>0</v>
      </c>
      <c r="F14" s="75">
        <v>217</v>
      </c>
      <c r="G14" s="77">
        <v>182</v>
      </c>
      <c r="H14" s="77">
        <v>236</v>
      </c>
      <c r="I14" s="77">
        <v>258</v>
      </c>
      <c r="J14" s="77">
        <v>0</v>
      </c>
      <c r="K14" s="105">
        <f t="shared" si="0"/>
        <v>0</v>
      </c>
      <c r="L14" s="77">
        <f t="shared" si="1"/>
        <v>893</v>
      </c>
      <c r="M14" s="85">
        <f t="shared" si="2"/>
        <v>223.25</v>
      </c>
      <c r="N14" s="86">
        <f>SUM(F12:K14)</f>
        <v>2391</v>
      </c>
      <c r="O14" s="87">
        <f>AVERAGE(F12:I14)</f>
        <v>193.25</v>
      </c>
      <c r="P14" s="79">
        <f t="shared" si="3"/>
        <v>893</v>
      </c>
    </row>
    <row r="15" spans="1:16" ht="18" customHeight="1" thickBot="1">
      <c r="A15" s="576" t="s">
        <v>17</v>
      </c>
      <c r="B15" s="101">
        <v>2</v>
      </c>
      <c r="C15" s="260" t="s">
        <v>267</v>
      </c>
      <c r="D15" s="409" t="s">
        <v>156</v>
      </c>
      <c r="E15" s="258">
        <v>3</v>
      </c>
      <c r="F15" s="102">
        <v>204</v>
      </c>
      <c r="G15" s="51">
        <v>211</v>
      </c>
      <c r="H15" s="51">
        <v>189</v>
      </c>
      <c r="I15" s="51">
        <v>203</v>
      </c>
      <c r="J15" s="51">
        <v>0</v>
      </c>
      <c r="K15" s="103">
        <f t="shared" si="0"/>
        <v>12</v>
      </c>
      <c r="L15" s="51">
        <f t="shared" si="1"/>
        <v>819</v>
      </c>
      <c r="M15" s="80">
        <f t="shared" si="2"/>
        <v>201.75</v>
      </c>
      <c r="N15" s="81">
        <f>SUM(F15:K17)</f>
        <v>2336</v>
      </c>
      <c r="O15" s="82"/>
      <c r="P15" s="52">
        <f t="shared" si="3"/>
        <v>819</v>
      </c>
    </row>
    <row r="16" spans="1:16" ht="18" customHeight="1" thickBot="1">
      <c r="A16" s="578"/>
      <c r="B16" s="94">
        <v>2</v>
      </c>
      <c r="C16" s="53" t="s">
        <v>262</v>
      </c>
      <c r="D16" s="54" t="s">
        <v>156</v>
      </c>
      <c r="E16" s="60">
        <v>1</v>
      </c>
      <c r="F16" s="72">
        <v>164</v>
      </c>
      <c r="G16" s="57">
        <v>165</v>
      </c>
      <c r="H16" s="57">
        <v>182</v>
      </c>
      <c r="I16" s="57">
        <v>145</v>
      </c>
      <c r="J16" s="57">
        <v>0</v>
      </c>
      <c r="K16" s="90">
        <f t="shared" si="0"/>
        <v>4</v>
      </c>
      <c r="L16" s="57">
        <f t="shared" si="1"/>
        <v>660</v>
      </c>
      <c r="M16" s="80">
        <f t="shared" si="2"/>
        <v>164</v>
      </c>
      <c r="N16" s="83">
        <f>SUM(F15:K17)</f>
        <v>2336</v>
      </c>
      <c r="O16" s="84"/>
      <c r="P16" s="58">
        <f t="shared" si="3"/>
        <v>660</v>
      </c>
    </row>
    <row r="17" spans="1:16" ht="18" customHeight="1" thickBot="1">
      <c r="A17" s="577"/>
      <c r="B17" s="104">
        <v>2</v>
      </c>
      <c r="C17" s="261" t="s">
        <v>263</v>
      </c>
      <c r="D17" s="18" t="s">
        <v>156</v>
      </c>
      <c r="E17" s="77">
        <v>4</v>
      </c>
      <c r="F17" s="75">
        <v>229</v>
      </c>
      <c r="G17" s="77">
        <v>200</v>
      </c>
      <c r="H17" s="77">
        <v>211</v>
      </c>
      <c r="I17" s="77">
        <v>201</v>
      </c>
      <c r="J17" s="77">
        <v>0</v>
      </c>
      <c r="K17" s="105">
        <f t="shared" si="0"/>
        <v>16</v>
      </c>
      <c r="L17" s="77">
        <f t="shared" si="1"/>
        <v>857</v>
      </c>
      <c r="M17" s="85">
        <f t="shared" si="2"/>
        <v>210.25</v>
      </c>
      <c r="N17" s="86">
        <f>SUM(F15:K17)</f>
        <v>2336</v>
      </c>
      <c r="O17" s="87">
        <f>AVERAGE(F15:I17)</f>
        <v>192</v>
      </c>
      <c r="P17" s="79">
        <f t="shared" si="3"/>
        <v>857</v>
      </c>
    </row>
    <row r="18" spans="1:16" ht="18" customHeight="1" thickBot="1">
      <c r="A18" s="578" t="s">
        <v>18</v>
      </c>
      <c r="B18" s="88">
        <v>1</v>
      </c>
      <c r="C18" s="481" t="s">
        <v>249</v>
      </c>
      <c r="D18" s="409" t="s">
        <v>121</v>
      </c>
      <c r="E18" s="64">
        <v>7</v>
      </c>
      <c r="F18" s="89">
        <v>159</v>
      </c>
      <c r="G18" s="56">
        <v>193</v>
      </c>
      <c r="H18" s="56">
        <v>178</v>
      </c>
      <c r="I18" s="56">
        <v>164</v>
      </c>
      <c r="J18" s="56">
        <v>32</v>
      </c>
      <c r="K18" s="90">
        <f t="shared" si="0"/>
        <v>28</v>
      </c>
      <c r="L18" s="56">
        <f t="shared" si="1"/>
        <v>754</v>
      </c>
      <c r="M18" s="91">
        <f t="shared" si="2"/>
        <v>173.5</v>
      </c>
      <c r="N18" s="92">
        <f>SUM(F18:K20)</f>
        <v>2312</v>
      </c>
      <c r="O18" s="93"/>
      <c r="P18" s="67">
        <f t="shared" si="3"/>
        <v>754</v>
      </c>
    </row>
    <row r="19" spans="1:16" ht="18" customHeight="1" thickBot="1">
      <c r="A19" s="578"/>
      <c r="B19" s="94">
        <v>1</v>
      </c>
      <c r="C19" s="59" t="s">
        <v>248</v>
      </c>
      <c r="D19" s="61" t="s">
        <v>121</v>
      </c>
      <c r="E19" s="57">
        <v>0</v>
      </c>
      <c r="F19" s="72">
        <v>232</v>
      </c>
      <c r="G19" s="57">
        <v>193</v>
      </c>
      <c r="H19" s="57">
        <v>201</v>
      </c>
      <c r="I19" s="57">
        <v>175</v>
      </c>
      <c r="J19" s="57">
        <v>0</v>
      </c>
      <c r="K19" s="90">
        <f t="shared" si="0"/>
        <v>0</v>
      </c>
      <c r="L19" s="57">
        <f t="shared" si="1"/>
        <v>801</v>
      </c>
      <c r="M19" s="80">
        <f t="shared" si="2"/>
        <v>200.25</v>
      </c>
      <c r="N19" s="83">
        <f>SUM(F18:K20)</f>
        <v>2312</v>
      </c>
      <c r="O19" s="84"/>
      <c r="P19" s="58">
        <f t="shared" si="3"/>
        <v>801</v>
      </c>
    </row>
    <row r="20" spans="1:16" ht="18" customHeight="1" thickBot="1">
      <c r="A20" s="578"/>
      <c r="B20" s="95">
        <v>1</v>
      </c>
      <c r="C20" s="224" t="s">
        <v>202</v>
      </c>
      <c r="D20" s="18" t="s">
        <v>121</v>
      </c>
      <c r="E20" s="223">
        <v>0</v>
      </c>
      <c r="F20" s="96">
        <v>216</v>
      </c>
      <c r="G20" s="65">
        <v>182</v>
      </c>
      <c r="H20" s="65">
        <v>201</v>
      </c>
      <c r="I20" s="65">
        <v>158</v>
      </c>
      <c r="J20" s="65">
        <v>0</v>
      </c>
      <c r="K20" s="97">
        <f t="shared" si="0"/>
        <v>0</v>
      </c>
      <c r="L20" s="65">
        <f t="shared" si="1"/>
        <v>757</v>
      </c>
      <c r="M20" s="98">
        <f t="shared" si="2"/>
        <v>189.25</v>
      </c>
      <c r="N20" s="99">
        <f>SUM(F18:K20)</f>
        <v>2312</v>
      </c>
      <c r="O20" s="100">
        <f>AVERAGE(F18:I20)</f>
        <v>187.66666666666666</v>
      </c>
      <c r="P20" s="66">
        <f t="shared" si="3"/>
        <v>757</v>
      </c>
    </row>
    <row r="21" spans="1:16" ht="18" customHeight="1" thickBot="1">
      <c r="A21" s="576" t="s">
        <v>19</v>
      </c>
      <c r="B21" s="101">
        <v>1</v>
      </c>
      <c r="C21" s="260" t="s">
        <v>114</v>
      </c>
      <c r="D21" s="63" t="s">
        <v>121</v>
      </c>
      <c r="E21" s="258">
        <v>7</v>
      </c>
      <c r="F21" s="102">
        <v>169</v>
      </c>
      <c r="G21" s="51">
        <v>183</v>
      </c>
      <c r="H21" s="51">
        <v>191</v>
      </c>
      <c r="I21" s="51">
        <v>181</v>
      </c>
      <c r="J21" s="51">
        <v>0</v>
      </c>
      <c r="K21" s="103">
        <f t="shared" si="0"/>
        <v>28</v>
      </c>
      <c r="L21" s="51">
        <f t="shared" si="1"/>
        <v>752</v>
      </c>
      <c r="M21" s="80">
        <f t="shared" si="2"/>
        <v>181</v>
      </c>
      <c r="N21" s="81">
        <f>SUM(F21:K23)</f>
        <v>2280</v>
      </c>
      <c r="O21" s="82"/>
      <c r="P21" s="52">
        <f t="shared" si="3"/>
        <v>752</v>
      </c>
    </row>
    <row r="22" spans="1:16" ht="18" customHeight="1" thickBot="1">
      <c r="A22" s="578"/>
      <c r="B22" s="94">
        <v>1</v>
      </c>
      <c r="C22" s="69" t="s">
        <v>150</v>
      </c>
      <c r="D22" s="70" t="s">
        <v>121</v>
      </c>
      <c r="E22" s="71">
        <v>0</v>
      </c>
      <c r="F22" s="72">
        <v>202</v>
      </c>
      <c r="G22" s="57">
        <v>176</v>
      </c>
      <c r="H22" s="57">
        <v>200</v>
      </c>
      <c r="I22" s="57">
        <v>207</v>
      </c>
      <c r="J22" s="57">
        <v>0</v>
      </c>
      <c r="K22" s="90">
        <f t="shared" si="0"/>
        <v>0</v>
      </c>
      <c r="L22" s="57">
        <f t="shared" si="1"/>
        <v>785</v>
      </c>
      <c r="M22" s="80">
        <f t="shared" si="2"/>
        <v>196.25</v>
      </c>
      <c r="N22" s="83">
        <f>SUM(F21:K23)</f>
        <v>2280</v>
      </c>
      <c r="O22" s="84"/>
      <c r="P22" s="58">
        <f t="shared" si="3"/>
        <v>785</v>
      </c>
    </row>
    <row r="23" spans="1:16" ht="18" customHeight="1" thickBot="1">
      <c r="A23" s="577"/>
      <c r="B23" s="104">
        <v>1</v>
      </c>
      <c r="C23" s="261" t="s">
        <v>279</v>
      </c>
      <c r="D23" s="18" t="s">
        <v>121</v>
      </c>
      <c r="E23" s="262">
        <v>0</v>
      </c>
      <c r="F23" s="77">
        <v>226</v>
      </c>
      <c r="G23" s="77">
        <v>168</v>
      </c>
      <c r="H23" s="77">
        <v>196</v>
      </c>
      <c r="I23" s="77">
        <v>153</v>
      </c>
      <c r="J23" s="77">
        <v>0</v>
      </c>
      <c r="K23" s="105">
        <f t="shared" si="0"/>
        <v>0</v>
      </c>
      <c r="L23" s="77">
        <f t="shared" si="1"/>
        <v>743</v>
      </c>
      <c r="M23" s="85">
        <f t="shared" si="2"/>
        <v>185.75</v>
      </c>
      <c r="N23" s="86">
        <f>SUM(F21:K23)</f>
        <v>2280</v>
      </c>
      <c r="O23" s="87">
        <f>AVERAGE(F21:I23)</f>
        <v>187.66666666666666</v>
      </c>
      <c r="P23" s="79">
        <f t="shared" si="3"/>
        <v>743</v>
      </c>
    </row>
    <row r="24" spans="1:16" ht="18" customHeight="1" thickBot="1">
      <c r="A24" s="578" t="s">
        <v>20</v>
      </c>
      <c r="B24" s="88">
        <v>2</v>
      </c>
      <c r="C24" s="481" t="s">
        <v>260</v>
      </c>
      <c r="D24" s="63" t="s">
        <v>156</v>
      </c>
      <c r="E24" s="89">
        <v>4</v>
      </c>
      <c r="F24" s="89">
        <v>168</v>
      </c>
      <c r="G24" s="56">
        <v>175</v>
      </c>
      <c r="H24" s="56">
        <v>160</v>
      </c>
      <c r="I24" s="56">
        <v>216</v>
      </c>
      <c r="J24" s="56">
        <v>0</v>
      </c>
      <c r="K24" s="90">
        <f t="shared" si="0"/>
        <v>16</v>
      </c>
      <c r="L24" s="56">
        <f t="shared" si="1"/>
        <v>735</v>
      </c>
      <c r="M24" s="91">
        <f t="shared" si="2"/>
        <v>179.75</v>
      </c>
      <c r="N24" s="92">
        <f>SUM(F24:K26)</f>
        <v>2207</v>
      </c>
      <c r="O24" s="93"/>
      <c r="P24" s="67">
        <f t="shared" si="3"/>
        <v>735</v>
      </c>
    </row>
    <row r="25" spans="1:16" ht="18" customHeight="1" thickBot="1">
      <c r="A25" s="578"/>
      <c r="B25" s="94">
        <v>2</v>
      </c>
      <c r="C25" s="59" t="s">
        <v>258</v>
      </c>
      <c r="D25" s="61" t="s">
        <v>156</v>
      </c>
      <c r="E25" s="72">
        <v>5</v>
      </c>
      <c r="F25" s="57">
        <v>157</v>
      </c>
      <c r="G25" s="57">
        <v>177</v>
      </c>
      <c r="H25" s="57">
        <v>186</v>
      </c>
      <c r="I25" s="57">
        <v>136</v>
      </c>
      <c r="J25" s="57">
        <v>0</v>
      </c>
      <c r="K25" s="90">
        <f t="shared" si="0"/>
        <v>20</v>
      </c>
      <c r="L25" s="57">
        <f t="shared" si="1"/>
        <v>676</v>
      </c>
      <c r="M25" s="80">
        <f t="shared" si="2"/>
        <v>164</v>
      </c>
      <c r="N25" s="83">
        <f>SUM(F24:K26)</f>
        <v>2207</v>
      </c>
      <c r="O25" s="84"/>
      <c r="P25" s="58">
        <f t="shared" si="3"/>
        <v>676</v>
      </c>
    </row>
    <row r="26" spans="1:16" ht="18" customHeight="1" thickBot="1">
      <c r="A26" s="578"/>
      <c r="B26" s="95">
        <v>2</v>
      </c>
      <c r="C26" s="406" t="s">
        <v>253</v>
      </c>
      <c r="D26" s="18" t="s">
        <v>156</v>
      </c>
      <c r="E26" s="75">
        <v>8</v>
      </c>
      <c r="F26" s="89">
        <v>179</v>
      </c>
      <c r="G26" s="56">
        <v>201</v>
      </c>
      <c r="H26" s="56">
        <v>169</v>
      </c>
      <c r="I26" s="56">
        <v>215</v>
      </c>
      <c r="J26" s="65">
        <v>0</v>
      </c>
      <c r="K26" s="97">
        <f t="shared" si="0"/>
        <v>32</v>
      </c>
      <c r="L26" s="65">
        <f t="shared" si="1"/>
        <v>796</v>
      </c>
      <c r="M26" s="98">
        <f t="shared" si="2"/>
        <v>191</v>
      </c>
      <c r="N26" s="99">
        <f>SUM(F24:K26)</f>
        <v>2207</v>
      </c>
      <c r="O26" s="100">
        <f>AVERAGE(F24:I26)</f>
        <v>178.25</v>
      </c>
      <c r="P26" s="66">
        <f t="shared" si="3"/>
        <v>796</v>
      </c>
    </row>
    <row r="27" spans="1:16" ht="18" customHeight="1" thickBot="1">
      <c r="A27" s="576" t="s">
        <v>21</v>
      </c>
      <c r="B27" s="101">
        <v>2</v>
      </c>
      <c r="C27" s="260" t="s">
        <v>181</v>
      </c>
      <c r="D27" s="487" t="s">
        <v>121</v>
      </c>
      <c r="E27" s="109">
        <v>0</v>
      </c>
      <c r="F27" s="102">
        <v>149</v>
      </c>
      <c r="G27" s="51">
        <v>211</v>
      </c>
      <c r="H27" s="51">
        <v>188</v>
      </c>
      <c r="I27" s="51">
        <v>214</v>
      </c>
      <c r="J27" s="51">
        <v>0</v>
      </c>
      <c r="K27" s="103">
        <f t="shared" si="0"/>
        <v>0</v>
      </c>
      <c r="L27" s="51">
        <f t="shared" si="1"/>
        <v>762</v>
      </c>
      <c r="M27" s="80">
        <f t="shared" si="2"/>
        <v>190.5</v>
      </c>
      <c r="N27" s="81">
        <f>SUM(F27:K29)</f>
        <v>2205</v>
      </c>
      <c r="O27" s="82"/>
      <c r="P27" s="52">
        <f t="shared" si="3"/>
        <v>762</v>
      </c>
    </row>
    <row r="28" spans="1:16" ht="18" customHeight="1" thickBot="1">
      <c r="A28" s="578"/>
      <c r="B28" s="94">
        <v>2</v>
      </c>
      <c r="C28" s="239" t="s">
        <v>200</v>
      </c>
      <c r="D28" s="54" t="s">
        <v>121</v>
      </c>
      <c r="E28" s="60">
        <v>2</v>
      </c>
      <c r="F28" s="72">
        <v>211</v>
      </c>
      <c r="G28" s="57">
        <v>233</v>
      </c>
      <c r="H28" s="57">
        <v>190</v>
      </c>
      <c r="I28" s="57">
        <v>168</v>
      </c>
      <c r="J28" s="57">
        <v>0</v>
      </c>
      <c r="K28" s="90">
        <f t="shared" si="0"/>
        <v>8</v>
      </c>
      <c r="L28" s="57">
        <f t="shared" si="1"/>
        <v>810</v>
      </c>
      <c r="M28" s="80">
        <f t="shared" si="2"/>
        <v>200.5</v>
      </c>
      <c r="N28" s="83">
        <f>SUM(F27:K29)</f>
        <v>2205</v>
      </c>
      <c r="O28" s="84"/>
      <c r="P28" s="58">
        <f t="shared" si="3"/>
        <v>810</v>
      </c>
    </row>
    <row r="29" spans="1:16" ht="18" customHeight="1" thickBot="1">
      <c r="A29" s="577"/>
      <c r="B29" s="104">
        <v>2</v>
      </c>
      <c r="C29" s="224" t="s">
        <v>204</v>
      </c>
      <c r="D29" s="18" t="s">
        <v>121</v>
      </c>
      <c r="E29" s="223">
        <v>0</v>
      </c>
      <c r="F29" s="75">
        <v>132</v>
      </c>
      <c r="G29" s="77">
        <v>178</v>
      </c>
      <c r="H29" s="77">
        <v>168</v>
      </c>
      <c r="I29" s="77">
        <v>155</v>
      </c>
      <c r="J29" s="77">
        <v>0</v>
      </c>
      <c r="K29" s="105">
        <f t="shared" si="0"/>
        <v>0</v>
      </c>
      <c r="L29" s="77">
        <f t="shared" si="1"/>
        <v>633</v>
      </c>
      <c r="M29" s="85">
        <f t="shared" si="2"/>
        <v>158.25</v>
      </c>
      <c r="N29" s="86">
        <f>SUM(F27:K29)</f>
        <v>2205</v>
      </c>
      <c r="O29" s="87">
        <f>AVERAGE(F27:I29)</f>
        <v>183.08333333333334</v>
      </c>
      <c r="P29" s="79">
        <f t="shared" si="3"/>
        <v>633</v>
      </c>
    </row>
    <row r="30" spans="1:16" ht="18" customHeight="1" thickBot="1">
      <c r="A30" s="578" t="s">
        <v>22</v>
      </c>
      <c r="B30" s="88">
        <v>1</v>
      </c>
      <c r="C30" s="295" t="s">
        <v>254</v>
      </c>
      <c r="D30" s="63" t="s">
        <v>122</v>
      </c>
      <c r="E30" s="292">
        <v>6</v>
      </c>
      <c r="F30" s="89">
        <v>164</v>
      </c>
      <c r="G30" s="56">
        <v>147</v>
      </c>
      <c r="H30" s="56">
        <v>174</v>
      </c>
      <c r="I30" s="56">
        <v>164</v>
      </c>
      <c r="J30" s="56">
        <v>32</v>
      </c>
      <c r="K30" s="90">
        <f t="shared" si="0"/>
        <v>24</v>
      </c>
      <c r="L30" s="56">
        <f t="shared" si="1"/>
        <v>705</v>
      </c>
      <c r="M30" s="91">
        <f t="shared" si="2"/>
        <v>162.25</v>
      </c>
      <c r="N30" s="92">
        <f>SUM(F30:K32)</f>
        <v>2179</v>
      </c>
      <c r="O30" s="93"/>
      <c r="P30" s="67">
        <f t="shared" si="3"/>
        <v>705</v>
      </c>
    </row>
    <row r="31" spans="1:16" ht="18" customHeight="1" thickBot="1">
      <c r="A31" s="578"/>
      <c r="B31" s="94">
        <v>1</v>
      </c>
      <c r="C31" s="273" t="s">
        <v>256</v>
      </c>
      <c r="D31" s="61" t="s">
        <v>122</v>
      </c>
      <c r="E31" s="293">
        <v>6</v>
      </c>
      <c r="F31" s="72">
        <v>136</v>
      </c>
      <c r="G31" s="57">
        <v>199</v>
      </c>
      <c r="H31" s="57">
        <v>147</v>
      </c>
      <c r="I31" s="57">
        <v>192</v>
      </c>
      <c r="J31" s="57">
        <v>0</v>
      </c>
      <c r="K31" s="90">
        <f t="shared" si="0"/>
        <v>24</v>
      </c>
      <c r="L31" s="57">
        <f t="shared" si="1"/>
        <v>698</v>
      </c>
      <c r="M31" s="80">
        <f t="shared" si="2"/>
        <v>168.5</v>
      </c>
      <c r="N31" s="83">
        <f>SUM(F30:K32)</f>
        <v>2179</v>
      </c>
      <c r="O31" s="84"/>
      <c r="P31" s="58">
        <f t="shared" si="3"/>
        <v>698</v>
      </c>
    </row>
    <row r="32" spans="1:16" ht="18" customHeight="1" thickBot="1">
      <c r="A32" s="578"/>
      <c r="B32" s="95">
        <v>1</v>
      </c>
      <c r="C32" s="485" t="s">
        <v>174</v>
      </c>
      <c r="D32" s="291" t="s">
        <v>122</v>
      </c>
      <c r="E32" s="488">
        <v>7</v>
      </c>
      <c r="F32" s="96">
        <v>170</v>
      </c>
      <c r="G32" s="65">
        <v>215</v>
      </c>
      <c r="H32" s="65">
        <v>190</v>
      </c>
      <c r="I32" s="65">
        <v>173</v>
      </c>
      <c r="J32" s="65">
        <v>0</v>
      </c>
      <c r="K32" s="97">
        <f t="shared" si="0"/>
        <v>28</v>
      </c>
      <c r="L32" s="65">
        <f t="shared" si="1"/>
        <v>776</v>
      </c>
      <c r="M32" s="98">
        <f t="shared" si="2"/>
        <v>187</v>
      </c>
      <c r="N32" s="99">
        <f>SUM(F30:K32)</f>
        <v>2179</v>
      </c>
      <c r="O32" s="100">
        <f>AVERAGE(F30:I32)</f>
        <v>172.58333333333334</v>
      </c>
      <c r="P32" s="66">
        <f t="shared" si="3"/>
        <v>776</v>
      </c>
    </row>
    <row r="33" spans="1:16" ht="18" customHeight="1" thickBot="1">
      <c r="A33" s="576" t="s">
        <v>23</v>
      </c>
      <c r="B33" s="101">
        <v>2</v>
      </c>
      <c r="C33" s="491" t="s">
        <v>153</v>
      </c>
      <c r="D33" s="21" t="s">
        <v>121</v>
      </c>
      <c r="E33" s="479">
        <v>0</v>
      </c>
      <c r="F33" s="102">
        <v>173</v>
      </c>
      <c r="G33" s="51">
        <v>187</v>
      </c>
      <c r="H33" s="51">
        <v>155</v>
      </c>
      <c r="I33" s="51">
        <v>165</v>
      </c>
      <c r="J33" s="51">
        <v>32</v>
      </c>
      <c r="K33" s="103">
        <f t="shared" si="0"/>
        <v>0</v>
      </c>
      <c r="L33" s="51">
        <f t="shared" si="1"/>
        <v>712</v>
      </c>
      <c r="M33" s="80">
        <f t="shared" si="2"/>
        <v>170</v>
      </c>
      <c r="N33" s="81">
        <f>SUM(F33:K35)</f>
        <v>2161</v>
      </c>
      <c r="O33" s="82"/>
      <c r="P33" s="52">
        <f t="shared" si="3"/>
        <v>712</v>
      </c>
    </row>
    <row r="34" spans="1:16" ht="18" customHeight="1" thickBot="1">
      <c r="A34" s="578"/>
      <c r="B34" s="94">
        <v>2</v>
      </c>
      <c r="C34" s="492" t="s">
        <v>205</v>
      </c>
      <c r="D34" s="219" t="str">
        <f>VLOOKUP(C34,Single!$C$6:$N$95,2,0)</f>
        <v>HUN</v>
      </c>
      <c r="E34" s="495">
        <f>VLOOKUP(C34,Single!$C$6:$N$95,3,0)</f>
        <v>0</v>
      </c>
      <c r="F34" s="72">
        <v>181</v>
      </c>
      <c r="G34" s="57">
        <v>173</v>
      </c>
      <c r="H34" s="57">
        <v>179</v>
      </c>
      <c r="I34" s="57">
        <v>197</v>
      </c>
      <c r="J34" s="57">
        <v>0</v>
      </c>
      <c r="K34" s="90">
        <f t="shared" si="0"/>
        <v>0</v>
      </c>
      <c r="L34" s="57">
        <f t="shared" si="1"/>
        <v>730</v>
      </c>
      <c r="M34" s="80">
        <f t="shared" si="2"/>
        <v>182.5</v>
      </c>
      <c r="N34" s="83">
        <f>SUM(F33:K35)</f>
        <v>2161</v>
      </c>
      <c r="O34" s="84"/>
      <c r="P34" s="58">
        <f t="shared" si="3"/>
        <v>730</v>
      </c>
    </row>
    <row r="35" spans="1:16" ht="18" customHeight="1" thickBot="1">
      <c r="A35" s="577"/>
      <c r="B35" s="104">
        <v>2</v>
      </c>
      <c r="C35" s="274" t="s">
        <v>275</v>
      </c>
      <c r="D35" s="18" t="s">
        <v>121</v>
      </c>
      <c r="E35" s="75">
        <v>0</v>
      </c>
      <c r="F35" s="75">
        <v>201</v>
      </c>
      <c r="G35" s="77">
        <v>166</v>
      </c>
      <c r="H35" s="77">
        <v>182</v>
      </c>
      <c r="I35" s="77">
        <v>170</v>
      </c>
      <c r="J35" s="77">
        <v>0</v>
      </c>
      <c r="K35" s="105">
        <f t="shared" si="0"/>
        <v>0</v>
      </c>
      <c r="L35" s="77">
        <f t="shared" si="1"/>
        <v>719</v>
      </c>
      <c r="M35" s="85">
        <f t="shared" si="2"/>
        <v>179.75</v>
      </c>
      <c r="N35" s="86">
        <f>SUM(F33:K35)</f>
        <v>2161</v>
      </c>
      <c r="O35" s="87">
        <f>AVERAGE(F33:I35)</f>
        <v>177.41666666666666</v>
      </c>
      <c r="P35" s="79">
        <f t="shared" si="3"/>
        <v>719</v>
      </c>
    </row>
    <row r="36" spans="1:16" ht="18" customHeight="1" thickBot="1">
      <c r="A36" s="578" t="s">
        <v>24</v>
      </c>
      <c r="B36" s="88">
        <v>2</v>
      </c>
      <c r="C36" s="59" t="s">
        <v>108</v>
      </c>
      <c r="D36" s="54" t="s">
        <v>121</v>
      </c>
      <c r="E36" s="57">
        <v>1</v>
      </c>
      <c r="F36" s="56">
        <v>192</v>
      </c>
      <c r="G36" s="56">
        <v>192</v>
      </c>
      <c r="H36" s="56">
        <v>184</v>
      </c>
      <c r="I36" s="56">
        <v>160</v>
      </c>
      <c r="J36" s="56">
        <v>0</v>
      </c>
      <c r="K36" s="90">
        <f t="shared" si="0"/>
        <v>4</v>
      </c>
      <c r="L36" s="56">
        <f t="shared" si="1"/>
        <v>732</v>
      </c>
      <c r="M36" s="91">
        <f t="shared" si="2"/>
        <v>182</v>
      </c>
      <c r="N36" s="92">
        <f>SUM(F36:K38)</f>
        <v>2119</v>
      </c>
      <c r="O36" s="93"/>
      <c r="P36" s="67">
        <f t="shared" si="3"/>
        <v>732</v>
      </c>
    </row>
    <row r="37" spans="1:16" ht="18" customHeight="1" thickBot="1">
      <c r="A37" s="578"/>
      <c r="B37" s="94">
        <v>2</v>
      </c>
      <c r="C37" s="59" t="s">
        <v>280</v>
      </c>
      <c r="D37" s="54" t="s">
        <v>121</v>
      </c>
      <c r="E37" s="57">
        <v>7</v>
      </c>
      <c r="F37" s="57">
        <v>184</v>
      </c>
      <c r="G37" s="57">
        <v>158</v>
      </c>
      <c r="H37" s="57">
        <v>194</v>
      </c>
      <c r="I37" s="57">
        <v>158</v>
      </c>
      <c r="J37" s="57">
        <v>0</v>
      </c>
      <c r="K37" s="90">
        <f t="shared" si="0"/>
        <v>28</v>
      </c>
      <c r="L37" s="57">
        <f t="shared" si="1"/>
        <v>722</v>
      </c>
      <c r="M37" s="80">
        <f t="shared" si="2"/>
        <v>173.5</v>
      </c>
      <c r="N37" s="83">
        <f>SUM(F36:K38)</f>
        <v>2119</v>
      </c>
      <c r="O37" s="84"/>
      <c r="P37" s="58">
        <f t="shared" si="3"/>
        <v>722</v>
      </c>
    </row>
    <row r="38" spans="1:16" ht="18" customHeight="1" thickBot="1">
      <c r="A38" s="578"/>
      <c r="B38" s="107">
        <v>2</v>
      </c>
      <c r="C38" s="76" t="s">
        <v>110</v>
      </c>
      <c r="D38" s="280" t="s">
        <v>121</v>
      </c>
      <c r="E38" s="77">
        <v>1</v>
      </c>
      <c r="F38" s="109">
        <v>159</v>
      </c>
      <c r="G38" s="109">
        <v>180</v>
      </c>
      <c r="H38" s="109">
        <v>157</v>
      </c>
      <c r="I38" s="109">
        <v>165</v>
      </c>
      <c r="J38" s="109">
        <v>0</v>
      </c>
      <c r="K38" s="97">
        <f t="shared" si="0"/>
        <v>4</v>
      </c>
      <c r="L38" s="109">
        <f t="shared" si="1"/>
        <v>665</v>
      </c>
      <c r="M38" s="98">
        <f t="shared" si="2"/>
        <v>165.25</v>
      </c>
      <c r="N38" s="99">
        <f>SUM(F36:K38)</f>
        <v>2119</v>
      </c>
      <c r="O38" s="100">
        <f>AVERAGE(F36:I38)</f>
        <v>173.58333333333334</v>
      </c>
      <c r="P38" s="110">
        <f t="shared" si="3"/>
        <v>665</v>
      </c>
    </row>
    <row r="39" spans="1:16" ht="18" customHeight="1" thickBot="1">
      <c r="A39" s="576" t="s">
        <v>25</v>
      </c>
      <c r="B39" s="101">
        <v>1</v>
      </c>
      <c r="C39" s="106" t="s">
        <v>251</v>
      </c>
      <c r="D39" s="210" t="s">
        <v>122</v>
      </c>
      <c r="E39" s="56">
        <v>8</v>
      </c>
      <c r="F39" s="51">
        <v>163</v>
      </c>
      <c r="G39" s="51">
        <v>176</v>
      </c>
      <c r="H39" s="51">
        <v>139</v>
      </c>
      <c r="I39" s="51">
        <v>186</v>
      </c>
      <c r="J39" s="51">
        <v>32</v>
      </c>
      <c r="K39" s="103">
        <f t="shared" si="0"/>
        <v>32</v>
      </c>
      <c r="L39" s="51">
        <f t="shared" si="1"/>
        <v>728</v>
      </c>
      <c r="M39" s="80">
        <f t="shared" si="2"/>
        <v>166</v>
      </c>
      <c r="N39" s="81">
        <f>SUM(F39:K41)</f>
        <v>2090</v>
      </c>
      <c r="O39" s="82"/>
      <c r="P39" s="52">
        <f t="shared" si="3"/>
        <v>728</v>
      </c>
    </row>
    <row r="40" spans="1:16" ht="18" customHeight="1" thickBot="1">
      <c r="A40" s="578"/>
      <c r="B40" s="94">
        <v>1</v>
      </c>
      <c r="C40" s="59" t="s">
        <v>252</v>
      </c>
      <c r="D40" s="407" t="s">
        <v>122</v>
      </c>
      <c r="E40" s="60">
        <v>8</v>
      </c>
      <c r="F40" s="57">
        <v>210</v>
      </c>
      <c r="G40" s="57">
        <v>159</v>
      </c>
      <c r="H40" s="57">
        <v>176</v>
      </c>
      <c r="I40" s="57">
        <v>143</v>
      </c>
      <c r="J40" s="57">
        <v>0</v>
      </c>
      <c r="K40" s="90">
        <f t="shared" si="0"/>
        <v>32</v>
      </c>
      <c r="L40" s="57">
        <f t="shared" si="1"/>
        <v>720</v>
      </c>
      <c r="M40" s="80">
        <f t="shared" si="2"/>
        <v>172</v>
      </c>
      <c r="N40" s="83">
        <f>SUM(F39:K41)</f>
        <v>2090</v>
      </c>
      <c r="O40" s="84"/>
      <c r="P40" s="58">
        <f t="shared" si="3"/>
        <v>720</v>
      </c>
    </row>
    <row r="41" spans="1:16" ht="18" customHeight="1" thickBot="1">
      <c r="A41" s="577"/>
      <c r="B41" s="112">
        <v>1</v>
      </c>
      <c r="C41" s="261" t="s">
        <v>261</v>
      </c>
      <c r="D41" s="18" t="s">
        <v>122</v>
      </c>
      <c r="E41" s="262">
        <v>8</v>
      </c>
      <c r="F41" s="78">
        <v>123</v>
      </c>
      <c r="G41" s="78">
        <v>143</v>
      </c>
      <c r="H41" s="78">
        <v>180</v>
      </c>
      <c r="I41" s="78">
        <v>164</v>
      </c>
      <c r="J41" s="78">
        <v>0</v>
      </c>
      <c r="K41" s="105">
        <f t="shared" si="0"/>
        <v>32</v>
      </c>
      <c r="L41" s="78">
        <f t="shared" si="1"/>
        <v>642</v>
      </c>
      <c r="M41" s="85">
        <f t="shared" si="2"/>
        <v>152.5</v>
      </c>
      <c r="N41" s="86">
        <f>SUM(F39:K41)</f>
        <v>2090</v>
      </c>
      <c r="O41" s="87">
        <f>AVERAGE(F39:I41)</f>
        <v>163.5</v>
      </c>
      <c r="P41" s="114">
        <f t="shared" si="3"/>
        <v>642</v>
      </c>
    </row>
    <row r="42" spans="1:16" ht="18" customHeight="1" thickBot="1">
      <c r="A42" s="576" t="s">
        <v>26</v>
      </c>
      <c r="B42" s="101">
        <v>1</v>
      </c>
      <c r="C42" s="260" t="s">
        <v>268</v>
      </c>
      <c r="D42" s="63" t="s">
        <v>156</v>
      </c>
      <c r="E42" s="258">
        <v>2</v>
      </c>
      <c r="F42" s="51">
        <v>139</v>
      </c>
      <c r="G42" s="51">
        <v>160</v>
      </c>
      <c r="H42" s="51">
        <v>180</v>
      </c>
      <c r="I42" s="51">
        <v>147</v>
      </c>
      <c r="J42" s="51">
        <v>32</v>
      </c>
      <c r="K42" s="103">
        <f t="shared" si="0"/>
        <v>8</v>
      </c>
      <c r="L42" s="51">
        <f t="shared" si="1"/>
        <v>666</v>
      </c>
      <c r="M42" s="80">
        <f t="shared" si="2"/>
        <v>156.5</v>
      </c>
      <c r="N42" s="81">
        <f>SUM(F42:K44)</f>
        <v>2031</v>
      </c>
      <c r="O42" s="82"/>
      <c r="P42" s="52">
        <f t="shared" si="3"/>
        <v>666</v>
      </c>
    </row>
    <row r="43" spans="1:16" ht="18" customHeight="1" thickBot="1">
      <c r="A43" s="578"/>
      <c r="B43" s="94">
        <v>1</v>
      </c>
      <c r="C43" s="478" t="s">
        <v>257</v>
      </c>
      <c r="D43" s="411" t="str">
        <f>VLOOKUP(C43,Single!$C$6:$N$95,2,0)</f>
        <v>CZE</v>
      </c>
      <c r="E43" s="489">
        <f>VLOOKUP(C43,Single!$C$6:$N$95,3,0)</f>
        <v>6</v>
      </c>
      <c r="F43" s="57">
        <v>139</v>
      </c>
      <c r="G43" s="57">
        <v>151</v>
      </c>
      <c r="H43" s="57">
        <v>152</v>
      </c>
      <c r="I43" s="57">
        <v>167</v>
      </c>
      <c r="J43" s="57">
        <v>0</v>
      </c>
      <c r="K43" s="90">
        <f t="shared" si="0"/>
        <v>24</v>
      </c>
      <c r="L43" s="57">
        <f t="shared" si="1"/>
        <v>633</v>
      </c>
      <c r="M43" s="80">
        <f t="shared" si="2"/>
        <v>152.25</v>
      </c>
      <c r="N43" s="83">
        <f>SUM(F42:K44)</f>
        <v>2031</v>
      </c>
      <c r="O43" s="84"/>
      <c r="P43" s="58">
        <f t="shared" si="3"/>
        <v>633</v>
      </c>
    </row>
    <row r="44" spans="1:16" ht="18" customHeight="1" thickBot="1">
      <c r="A44" s="577"/>
      <c r="B44" s="112">
        <v>1</v>
      </c>
      <c r="C44" s="224" t="s">
        <v>270</v>
      </c>
      <c r="D44" s="18" t="s">
        <v>121</v>
      </c>
      <c r="E44" s="223">
        <v>0</v>
      </c>
      <c r="F44" s="78">
        <v>169</v>
      </c>
      <c r="G44" s="78">
        <v>164</v>
      </c>
      <c r="H44" s="78">
        <v>177</v>
      </c>
      <c r="I44" s="78">
        <v>190</v>
      </c>
      <c r="J44" s="78">
        <v>32</v>
      </c>
      <c r="K44" s="105">
        <f t="shared" si="0"/>
        <v>0</v>
      </c>
      <c r="L44" s="78">
        <f t="shared" si="1"/>
        <v>732</v>
      </c>
      <c r="M44" s="85">
        <f t="shared" si="2"/>
        <v>175</v>
      </c>
      <c r="N44" s="86">
        <f>SUM(F42:K44)</f>
        <v>2031</v>
      </c>
      <c r="O44" s="87">
        <f>AVERAGE(F42:I44)</f>
        <v>161.25</v>
      </c>
      <c r="P44" s="114">
        <f t="shared" si="3"/>
        <v>732</v>
      </c>
    </row>
    <row r="45" spans="1:16" ht="18" customHeight="1" thickBot="1">
      <c r="A45" s="576" t="s">
        <v>27</v>
      </c>
      <c r="B45" s="101">
        <v>2</v>
      </c>
      <c r="C45" s="484" t="s">
        <v>269</v>
      </c>
      <c r="D45" s="63" t="s">
        <v>156</v>
      </c>
      <c r="E45" s="56">
        <v>5</v>
      </c>
      <c r="F45" s="51">
        <v>147</v>
      </c>
      <c r="G45" s="51">
        <v>190</v>
      </c>
      <c r="H45" s="51">
        <v>169</v>
      </c>
      <c r="I45" s="51">
        <v>178</v>
      </c>
      <c r="J45" s="51">
        <v>0</v>
      </c>
      <c r="K45" s="103">
        <f t="shared" si="0"/>
        <v>20</v>
      </c>
      <c r="L45" s="51">
        <f t="shared" si="1"/>
        <v>704</v>
      </c>
      <c r="M45" s="80">
        <f t="shared" si="2"/>
        <v>171</v>
      </c>
      <c r="N45" s="81">
        <f>SUM(F45:K47)</f>
        <v>2011</v>
      </c>
      <c r="O45" s="82"/>
      <c r="P45" s="52">
        <f t="shared" si="3"/>
        <v>704</v>
      </c>
    </row>
    <row r="46" spans="1:16" ht="18" customHeight="1" thickBot="1">
      <c r="A46" s="578"/>
      <c r="B46" s="94">
        <v>2</v>
      </c>
      <c r="C46" s="59" t="s">
        <v>264</v>
      </c>
      <c r="D46" s="63" t="s">
        <v>156</v>
      </c>
      <c r="E46" s="56">
        <v>8</v>
      </c>
      <c r="F46" s="57">
        <v>141</v>
      </c>
      <c r="G46" s="57">
        <v>166</v>
      </c>
      <c r="H46" s="57">
        <v>158</v>
      </c>
      <c r="I46" s="57">
        <v>182</v>
      </c>
      <c r="J46" s="57">
        <v>0</v>
      </c>
      <c r="K46" s="90">
        <f t="shared" si="0"/>
        <v>32</v>
      </c>
      <c r="L46" s="57">
        <f t="shared" si="1"/>
        <v>679</v>
      </c>
      <c r="M46" s="80">
        <f t="shared" si="2"/>
        <v>161.75</v>
      </c>
      <c r="N46" s="83">
        <f>SUM(F45:K47)</f>
        <v>2011</v>
      </c>
      <c r="O46" s="84"/>
      <c r="P46" s="58">
        <f t="shared" si="3"/>
        <v>679</v>
      </c>
    </row>
    <row r="47" spans="1:16" ht="18" customHeight="1" thickBot="1">
      <c r="A47" s="577"/>
      <c r="B47" s="112">
        <v>2</v>
      </c>
      <c r="C47" s="59" t="s">
        <v>265</v>
      </c>
      <c r="D47" s="54" t="s">
        <v>156</v>
      </c>
      <c r="E47" s="78">
        <v>6</v>
      </c>
      <c r="F47" s="78">
        <v>150</v>
      </c>
      <c r="G47" s="78">
        <v>160</v>
      </c>
      <c r="H47" s="78">
        <v>144</v>
      </c>
      <c r="I47" s="78">
        <v>150</v>
      </c>
      <c r="J47" s="78">
        <v>0</v>
      </c>
      <c r="K47" s="105">
        <f t="shared" si="0"/>
        <v>24</v>
      </c>
      <c r="L47" s="78">
        <f t="shared" si="1"/>
        <v>628</v>
      </c>
      <c r="M47" s="85">
        <f t="shared" si="2"/>
        <v>151</v>
      </c>
      <c r="N47" s="86">
        <f>SUM(F45:K47)</f>
        <v>2011</v>
      </c>
      <c r="O47" s="87">
        <f>AVERAGE(F45:I47)</f>
        <v>161.25</v>
      </c>
      <c r="P47" s="114">
        <f t="shared" si="3"/>
        <v>628</v>
      </c>
    </row>
    <row r="48" spans="1:16" ht="18" customHeight="1" thickBot="1">
      <c r="A48" s="578" t="s">
        <v>28</v>
      </c>
      <c r="B48" s="101">
        <v>1</v>
      </c>
      <c r="C48" s="338" t="s">
        <v>276</v>
      </c>
      <c r="D48" s="493" t="s">
        <v>122</v>
      </c>
      <c r="E48" s="494">
        <v>4</v>
      </c>
      <c r="F48" s="51">
        <v>163</v>
      </c>
      <c r="G48" s="51">
        <v>224</v>
      </c>
      <c r="H48" s="51">
        <v>175</v>
      </c>
      <c r="I48" s="51">
        <v>170</v>
      </c>
      <c r="J48" s="51">
        <v>0</v>
      </c>
      <c r="K48" s="103">
        <f t="shared" si="0"/>
        <v>16</v>
      </c>
      <c r="L48" s="51">
        <f t="shared" si="1"/>
        <v>748</v>
      </c>
      <c r="M48" s="80">
        <f t="shared" si="2"/>
        <v>183</v>
      </c>
      <c r="N48" s="81">
        <f>SUM(F48:K50)</f>
        <v>1992</v>
      </c>
      <c r="O48" s="82"/>
      <c r="P48" s="52">
        <f t="shared" si="3"/>
        <v>748</v>
      </c>
    </row>
    <row r="49" spans="1:16" ht="18" customHeight="1" thickBot="1">
      <c r="A49" s="578"/>
      <c r="B49" s="94">
        <v>1</v>
      </c>
      <c r="C49" s="53" t="s">
        <v>277</v>
      </c>
      <c r="D49" s="54" t="s">
        <v>122</v>
      </c>
      <c r="E49" s="60">
        <v>4</v>
      </c>
      <c r="F49" s="57">
        <v>111</v>
      </c>
      <c r="G49" s="57">
        <v>165</v>
      </c>
      <c r="H49" s="57">
        <v>138</v>
      </c>
      <c r="I49" s="57">
        <v>137</v>
      </c>
      <c r="J49" s="57">
        <v>32</v>
      </c>
      <c r="K49" s="90">
        <f t="shared" si="0"/>
        <v>16</v>
      </c>
      <c r="L49" s="56">
        <f t="shared" si="1"/>
        <v>599</v>
      </c>
      <c r="M49" s="80">
        <f t="shared" si="2"/>
        <v>137.75</v>
      </c>
      <c r="N49" s="83">
        <f>SUM(F48:K50)</f>
        <v>1992</v>
      </c>
      <c r="O49" s="84"/>
      <c r="P49" s="58">
        <f t="shared" si="3"/>
        <v>599</v>
      </c>
    </row>
    <row r="50" spans="1:16" ht="18" customHeight="1" thickBot="1">
      <c r="A50" s="578"/>
      <c r="B50" s="112">
        <v>1</v>
      </c>
      <c r="C50" s="261" t="s">
        <v>278</v>
      </c>
      <c r="D50" s="408" t="s">
        <v>122</v>
      </c>
      <c r="E50" s="262">
        <v>6</v>
      </c>
      <c r="F50" s="78">
        <v>126</v>
      </c>
      <c r="G50" s="78">
        <v>169</v>
      </c>
      <c r="H50" s="78">
        <v>124</v>
      </c>
      <c r="I50" s="78">
        <v>170</v>
      </c>
      <c r="J50" s="78">
        <v>32</v>
      </c>
      <c r="K50" s="105">
        <f t="shared" si="0"/>
        <v>24</v>
      </c>
      <c r="L50" s="78">
        <f t="shared" si="1"/>
        <v>645</v>
      </c>
      <c r="M50" s="85">
        <f t="shared" si="2"/>
        <v>147.25</v>
      </c>
      <c r="N50" s="86">
        <f>SUM(F48:K50)</f>
        <v>1992</v>
      </c>
      <c r="O50" s="87">
        <f>AVERAGE(F48:I50)</f>
        <v>156</v>
      </c>
      <c r="P50" s="114">
        <f t="shared" si="3"/>
        <v>645</v>
      </c>
    </row>
    <row r="51" spans="1:16" ht="18" customHeight="1" thickBot="1">
      <c r="A51" s="576" t="s">
        <v>29</v>
      </c>
      <c r="B51" s="101">
        <v>2</v>
      </c>
      <c r="C51" s="260" t="s">
        <v>271</v>
      </c>
      <c r="D51" s="257" t="s">
        <v>156</v>
      </c>
      <c r="E51" s="64">
        <v>4</v>
      </c>
      <c r="F51" s="51">
        <v>137</v>
      </c>
      <c r="G51" s="51">
        <v>100</v>
      </c>
      <c r="H51" s="51">
        <v>136</v>
      </c>
      <c r="I51" s="51">
        <v>157</v>
      </c>
      <c r="J51" s="51">
        <v>0</v>
      </c>
      <c r="K51" s="103">
        <f t="shared" si="0"/>
        <v>16</v>
      </c>
      <c r="L51" s="51">
        <f t="shared" si="1"/>
        <v>546</v>
      </c>
      <c r="M51" s="80">
        <f t="shared" si="2"/>
        <v>132.5</v>
      </c>
      <c r="N51" s="81">
        <f>SUM(F51:K53)</f>
        <v>1912</v>
      </c>
      <c r="O51" s="82"/>
      <c r="P51" s="52">
        <f t="shared" si="3"/>
        <v>546</v>
      </c>
    </row>
    <row r="52" spans="1:16" ht="18" customHeight="1" thickBot="1">
      <c r="A52" s="578"/>
      <c r="B52" s="94">
        <v>2</v>
      </c>
      <c r="C52" s="59" t="s">
        <v>274</v>
      </c>
      <c r="D52" s="54" t="s">
        <v>156</v>
      </c>
      <c r="E52" s="57">
        <v>8</v>
      </c>
      <c r="F52" s="57">
        <v>183</v>
      </c>
      <c r="G52" s="57">
        <v>189</v>
      </c>
      <c r="H52" s="57">
        <v>150</v>
      </c>
      <c r="I52" s="57">
        <v>189</v>
      </c>
      <c r="J52" s="57">
        <v>0</v>
      </c>
      <c r="K52" s="90">
        <f t="shared" si="0"/>
        <v>32</v>
      </c>
      <c r="L52" s="57">
        <f t="shared" si="1"/>
        <v>743</v>
      </c>
      <c r="M52" s="80">
        <f t="shared" si="2"/>
        <v>177.75</v>
      </c>
      <c r="N52" s="83">
        <f>SUM(F51:K53)</f>
        <v>1912</v>
      </c>
      <c r="O52" s="84"/>
      <c r="P52" s="58">
        <f t="shared" si="3"/>
        <v>743</v>
      </c>
    </row>
    <row r="53" spans="1:16" ht="18" customHeight="1" thickBot="1">
      <c r="A53" s="577"/>
      <c r="B53" s="112">
        <v>2</v>
      </c>
      <c r="C53" s="261" t="s">
        <v>266</v>
      </c>
      <c r="D53" s="20" t="s">
        <v>156</v>
      </c>
      <c r="E53" s="77">
        <v>4</v>
      </c>
      <c r="F53" s="78">
        <v>156</v>
      </c>
      <c r="G53" s="78">
        <v>151</v>
      </c>
      <c r="H53" s="78">
        <v>133</v>
      </c>
      <c r="I53" s="78">
        <v>167</v>
      </c>
      <c r="J53" s="78">
        <v>0</v>
      </c>
      <c r="K53" s="105">
        <f t="shared" si="0"/>
        <v>16</v>
      </c>
      <c r="L53" s="78">
        <f t="shared" si="1"/>
        <v>623</v>
      </c>
      <c r="M53" s="85">
        <f t="shared" si="2"/>
        <v>151.75</v>
      </c>
      <c r="N53" s="86">
        <f>SUM(F51:K53)</f>
        <v>1912</v>
      </c>
      <c r="O53" s="87">
        <f>AVERAGE(F51:I53)</f>
        <v>154</v>
      </c>
      <c r="P53" s="114">
        <f t="shared" si="3"/>
        <v>623</v>
      </c>
    </row>
    <row r="54" spans="1:16" ht="18" customHeight="1" hidden="1" thickBot="1">
      <c r="A54" s="578" t="s">
        <v>30</v>
      </c>
      <c r="B54" s="88"/>
      <c r="C54" s="294"/>
      <c r="D54" s="281"/>
      <c r="E54" s="56"/>
      <c r="F54" s="56"/>
      <c r="G54" s="56"/>
      <c r="H54" s="56"/>
      <c r="I54" s="56"/>
      <c r="J54" s="56"/>
      <c r="K54" s="90">
        <f aca="true" t="shared" si="4" ref="K54:K59">E54*4</f>
        <v>0</v>
      </c>
      <c r="L54" s="56">
        <f aca="true" t="shared" si="5" ref="L54:L59">SUM(F54:K54)</f>
        <v>0</v>
      </c>
      <c r="M54" s="91" t="e">
        <f aca="true" t="shared" si="6" ref="M54:M59">AVERAGE(F54:I54)</f>
        <v>#DIV/0!</v>
      </c>
      <c r="N54" s="92">
        <f>SUM(F54:K56)</f>
        <v>0</v>
      </c>
      <c r="O54" s="93"/>
      <c r="P54" s="67">
        <f aca="true" t="shared" si="7" ref="P54:P59">SUM(F54:K54)</f>
        <v>0</v>
      </c>
    </row>
    <row r="55" spans="1:16" ht="18" customHeight="1" hidden="1" thickBot="1">
      <c r="A55" s="578"/>
      <c r="B55" s="94"/>
      <c r="C55" s="46"/>
      <c r="D55" s="279"/>
      <c r="E55" s="57"/>
      <c r="F55" s="57"/>
      <c r="G55" s="57"/>
      <c r="H55" s="57"/>
      <c r="I55" s="57"/>
      <c r="J55" s="57"/>
      <c r="K55" s="90">
        <f t="shared" si="4"/>
        <v>0</v>
      </c>
      <c r="L55" s="57">
        <f t="shared" si="5"/>
        <v>0</v>
      </c>
      <c r="M55" s="80" t="e">
        <f t="shared" si="6"/>
        <v>#DIV/0!</v>
      </c>
      <c r="N55" s="83">
        <f>SUM(F54:K56)</f>
        <v>0</v>
      </c>
      <c r="O55" s="84"/>
      <c r="P55" s="58">
        <f t="shared" si="7"/>
        <v>0</v>
      </c>
    </row>
    <row r="56" spans="1:16" ht="18" customHeight="1" hidden="1" thickBot="1">
      <c r="A56" s="578"/>
      <c r="B56" s="107"/>
      <c r="C56" s="47"/>
      <c r="D56" s="280"/>
      <c r="E56" s="77"/>
      <c r="F56" s="109"/>
      <c r="G56" s="109"/>
      <c r="H56" s="109"/>
      <c r="I56" s="109"/>
      <c r="J56" s="109"/>
      <c r="K56" s="97">
        <f t="shared" si="4"/>
        <v>0</v>
      </c>
      <c r="L56" s="109">
        <f t="shared" si="5"/>
        <v>0</v>
      </c>
      <c r="M56" s="98" t="e">
        <f t="shared" si="6"/>
        <v>#DIV/0!</v>
      </c>
      <c r="N56" s="99">
        <f>SUM(F54:K56)</f>
        <v>0</v>
      </c>
      <c r="O56" s="100" t="e">
        <f>AVERAGE(F54:I56)</f>
        <v>#DIV/0!</v>
      </c>
      <c r="P56" s="110">
        <f t="shared" si="7"/>
        <v>0</v>
      </c>
    </row>
    <row r="57" spans="1:16" ht="18" customHeight="1" hidden="1" thickBot="1">
      <c r="A57" s="576" t="s">
        <v>31</v>
      </c>
      <c r="B57" s="101"/>
      <c r="C57" s="106"/>
      <c r="D57" s="281"/>
      <c r="E57" s="56"/>
      <c r="F57" s="51"/>
      <c r="G57" s="51"/>
      <c r="H57" s="51"/>
      <c r="I57" s="51"/>
      <c r="J57" s="51"/>
      <c r="K57" s="103">
        <f t="shared" si="4"/>
        <v>0</v>
      </c>
      <c r="L57" s="51">
        <f t="shared" si="5"/>
        <v>0</v>
      </c>
      <c r="M57" s="80" t="e">
        <f t="shared" si="6"/>
        <v>#DIV/0!</v>
      </c>
      <c r="N57" s="81">
        <f>SUM(F57:K59)</f>
        <v>0</v>
      </c>
      <c r="O57" s="82"/>
      <c r="P57" s="52">
        <f t="shared" si="7"/>
        <v>0</v>
      </c>
    </row>
    <row r="58" spans="1:16" ht="18" customHeight="1" hidden="1" thickBot="1">
      <c r="A58" s="578"/>
      <c r="B58" s="94"/>
      <c r="C58" s="73"/>
      <c r="D58" s="279"/>
      <c r="E58" s="57"/>
      <c r="F58" s="57"/>
      <c r="G58" s="57"/>
      <c r="H58" s="57"/>
      <c r="I58" s="57"/>
      <c r="J58" s="57"/>
      <c r="K58" s="90">
        <f t="shared" si="4"/>
        <v>0</v>
      </c>
      <c r="L58" s="57">
        <f t="shared" si="5"/>
        <v>0</v>
      </c>
      <c r="M58" s="80" t="e">
        <f t="shared" si="6"/>
        <v>#DIV/0!</v>
      </c>
      <c r="N58" s="83">
        <f>SUM(F57:K59)</f>
        <v>0</v>
      </c>
      <c r="O58" s="84"/>
      <c r="P58" s="58">
        <f t="shared" si="7"/>
        <v>0</v>
      </c>
    </row>
    <row r="59" spans="1:16" ht="18" customHeight="1" hidden="1" thickBot="1">
      <c r="A59" s="577"/>
      <c r="B59" s="112"/>
      <c r="C59" s="76"/>
      <c r="D59" s="280"/>
      <c r="E59" s="78"/>
      <c r="F59" s="78"/>
      <c r="G59" s="78"/>
      <c r="H59" s="78"/>
      <c r="I59" s="78"/>
      <c r="J59" s="78"/>
      <c r="K59" s="105">
        <f t="shared" si="4"/>
        <v>0</v>
      </c>
      <c r="L59" s="78">
        <f t="shared" si="5"/>
        <v>0</v>
      </c>
      <c r="M59" s="85" t="e">
        <f t="shared" si="6"/>
        <v>#DIV/0!</v>
      </c>
      <c r="N59" s="86">
        <f>SUM(F57:K59)</f>
        <v>0</v>
      </c>
      <c r="O59" s="87" t="e">
        <f>AVERAGE(F57:I59)</f>
        <v>#DIV/0!</v>
      </c>
      <c r="P59" s="114">
        <f t="shared" si="7"/>
        <v>0</v>
      </c>
    </row>
    <row r="60" spans="1:16" ht="18" customHeight="1" hidden="1" thickBot="1">
      <c r="A60" s="578" t="s">
        <v>32</v>
      </c>
      <c r="B60" s="88"/>
      <c r="C60" s="106"/>
      <c r="D60" s="281"/>
      <c r="E60" s="56"/>
      <c r="F60" s="56"/>
      <c r="G60" s="56"/>
      <c r="H60" s="56"/>
      <c r="I60" s="56"/>
      <c r="J60" s="56"/>
      <c r="K60" s="90">
        <f aca="true" t="shared" si="8" ref="K60:K69">E60*4</f>
        <v>0</v>
      </c>
      <c r="L60" s="56">
        <f aca="true" t="shared" si="9" ref="L60:L89">SUM(F60:K60)</f>
        <v>0</v>
      </c>
      <c r="M60" s="91" t="e">
        <f aca="true" t="shared" si="10" ref="M60:M69">AVERAGE(F60:I60)</f>
        <v>#DIV/0!</v>
      </c>
      <c r="N60" s="92">
        <f>SUM(F60:K62)</f>
        <v>0</v>
      </c>
      <c r="O60" s="93"/>
      <c r="P60" s="67">
        <f aca="true" t="shared" si="11" ref="P60:P69">SUM(F60:K60)</f>
        <v>0</v>
      </c>
    </row>
    <row r="61" spans="1:16" ht="18" customHeight="1" hidden="1" thickBot="1">
      <c r="A61" s="578"/>
      <c r="B61" s="94"/>
      <c r="C61" s="73"/>
      <c r="D61" s="279"/>
      <c r="E61" s="57"/>
      <c r="F61" s="57"/>
      <c r="G61" s="57"/>
      <c r="H61" s="57"/>
      <c r="I61" s="57"/>
      <c r="J61" s="57"/>
      <c r="K61" s="90">
        <f t="shared" si="8"/>
        <v>0</v>
      </c>
      <c r="L61" s="57">
        <f t="shared" si="9"/>
        <v>0</v>
      </c>
      <c r="M61" s="80" t="e">
        <f t="shared" si="10"/>
        <v>#DIV/0!</v>
      </c>
      <c r="N61" s="83">
        <f>SUM(F60:K62)</f>
        <v>0</v>
      </c>
      <c r="O61" s="84"/>
      <c r="P61" s="58">
        <f t="shared" si="11"/>
        <v>0</v>
      </c>
    </row>
    <row r="62" spans="1:16" ht="18" customHeight="1" hidden="1" thickBot="1">
      <c r="A62" s="578"/>
      <c r="B62" s="107"/>
      <c r="C62" s="307"/>
      <c r="D62" s="308"/>
      <c r="E62" s="65"/>
      <c r="F62" s="109"/>
      <c r="G62" s="109"/>
      <c r="H62" s="109"/>
      <c r="I62" s="109"/>
      <c r="J62" s="109"/>
      <c r="K62" s="97">
        <f t="shared" si="8"/>
        <v>0</v>
      </c>
      <c r="L62" s="109">
        <f t="shared" si="9"/>
        <v>0</v>
      </c>
      <c r="M62" s="98" t="e">
        <f t="shared" si="10"/>
        <v>#DIV/0!</v>
      </c>
      <c r="N62" s="99">
        <f>SUM(F60:K62)</f>
        <v>0</v>
      </c>
      <c r="O62" s="100" t="e">
        <f>AVERAGE(F60:I62)</f>
        <v>#DIV/0!</v>
      </c>
      <c r="P62" s="110">
        <f t="shared" si="11"/>
        <v>0</v>
      </c>
    </row>
    <row r="63" spans="1:16" ht="18" customHeight="1" hidden="1" thickBot="1">
      <c r="A63" s="576" t="s">
        <v>33</v>
      </c>
      <c r="B63" s="101"/>
      <c r="C63" s="309"/>
      <c r="D63" s="310"/>
      <c r="E63" s="51"/>
      <c r="F63" s="51"/>
      <c r="G63" s="51"/>
      <c r="H63" s="51"/>
      <c r="I63" s="51"/>
      <c r="J63" s="51"/>
      <c r="K63" s="103">
        <f t="shared" si="8"/>
        <v>0</v>
      </c>
      <c r="L63" s="51">
        <f t="shared" si="9"/>
        <v>0</v>
      </c>
      <c r="M63" s="80" t="e">
        <f t="shared" si="10"/>
        <v>#DIV/0!</v>
      </c>
      <c r="N63" s="81">
        <f>SUM(F63:K65)</f>
        <v>0</v>
      </c>
      <c r="O63" s="82"/>
      <c r="P63" s="52">
        <f t="shared" si="11"/>
        <v>0</v>
      </c>
    </row>
    <row r="64" spans="1:16" ht="18" customHeight="1" hidden="1" thickBot="1">
      <c r="A64" s="578"/>
      <c r="B64" s="94"/>
      <c r="C64" s="73"/>
      <c r="D64" s="279"/>
      <c r="E64" s="57"/>
      <c r="F64" s="57"/>
      <c r="G64" s="57"/>
      <c r="H64" s="57"/>
      <c r="I64" s="57"/>
      <c r="J64" s="57"/>
      <c r="K64" s="90">
        <f t="shared" si="8"/>
        <v>0</v>
      </c>
      <c r="L64" s="57">
        <f t="shared" si="9"/>
        <v>0</v>
      </c>
      <c r="M64" s="80" t="e">
        <f t="shared" si="10"/>
        <v>#DIV/0!</v>
      </c>
      <c r="N64" s="83">
        <f>SUM(F63:K65)</f>
        <v>0</v>
      </c>
      <c r="O64" s="84"/>
      <c r="P64" s="58">
        <f t="shared" si="11"/>
        <v>0</v>
      </c>
    </row>
    <row r="65" spans="1:16" ht="18" customHeight="1" hidden="1" thickBot="1">
      <c r="A65" s="577"/>
      <c r="B65" s="112"/>
      <c r="C65" s="113"/>
      <c r="D65" s="283"/>
      <c r="E65" s="78"/>
      <c r="F65" s="78"/>
      <c r="G65" s="78"/>
      <c r="H65" s="78"/>
      <c r="I65" s="78"/>
      <c r="J65" s="78"/>
      <c r="K65" s="105">
        <f t="shared" si="8"/>
        <v>0</v>
      </c>
      <c r="L65" s="78">
        <f t="shared" si="9"/>
        <v>0</v>
      </c>
      <c r="M65" s="85" t="e">
        <f t="shared" si="10"/>
        <v>#DIV/0!</v>
      </c>
      <c r="N65" s="86">
        <f>SUM(F63:K65)</f>
        <v>0</v>
      </c>
      <c r="O65" s="87" t="e">
        <f>AVERAGE(F63:I65)</f>
        <v>#DIV/0!</v>
      </c>
      <c r="P65" s="114">
        <f t="shared" si="11"/>
        <v>0</v>
      </c>
    </row>
    <row r="66" spans="1:16" ht="18" customHeight="1" hidden="1" thickBot="1">
      <c r="A66" s="578" t="s">
        <v>34</v>
      </c>
      <c r="B66" s="88"/>
      <c r="C66" s="175"/>
      <c r="D66" s="281"/>
      <c r="E66" s="56"/>
      <c r="F66" s="56"/>
      <c r="G66" s="56"/>
      <c r="H66" s="56"/>
      <c r="I66" s="56"/>
      <c r="J66" s="56"/>
      <c r="K66" s="90">
        <f t="shared" si="8"/>
        <v>0</v>
      </c>
      <c r="L66" s="56">
        <f t="shared" si="9"/>
        <v>0</v>
      </c>
      <c r="M66" s="91" t="e">
        <f t="shared" si="10"/>
        <v>#DIV/0!</v>
      </c>
      <c r="N66" s="92">
        <f>SUM(F66:K68)</f>
        <v>0</v>
      </c>
      <c r="O66" s="93"/>
      <c r="P66" s="67">
        <f t="shared" si="11"/>
        <v>0</v>
      </c>
    </row>
    <row r="67" spans="1:16" ht="18" customHeight="1" hidden="1" thickBot="1">
      <c r="A67" s="578"/>
      <c r="B67" s="94"/>
      <c r="C67" s="176"/>
      <c r="D67" s="279"/>
      <c r="E67" s="57"/>
      <c r="F67" s="57"/>
      <c r="G67" s="57"/>
      <c r="H67" s="57"/>
      <c r="I67" s="57"/>
      <c r="J67" s="57"/>
      <c r="K67" s="90">
        <f t="shared" si="8"/>
        <v>0</v>
      </c>
      <c r="L67" s="57">
        <f t="shared" si="9"/>
        <v>0</v>
      </c>
      <c r="M67" s="80" t="e">
        <f t="shared" si="10"/>
        <v>#DIV/0!</v>
      </c>
      <c r="N67" s="83">
        <f>SUM(F66:K68)</f>
        <v>0</v>
      </c>
      <c r="O67" s="84"/>
      <c r="P67" s="58">
        <f t="shared" si="11"/>
        <v>0</v>
      </c>
    </row>
    <row r="68" spans="1:16" ht="18" customHeight="1" hidden="1" thickBot="1">
      <c r="A68" s="578"/>
      <c r="B68" s="107"/>
      <c r="C68" s="108"/>
      <c r="D68" s="282"/>
      <c r="E68" s="109"/>
      <c r="F68" s="109"/>
      <c r="G68" s="109"/>
      <c r="H68" s="109"/>
      <c r="I68" s="109"/>
      <c r="J68" s="109"/>
      <c r="K68" s="97">
        <f t="shared" si="8"/>
        <v>0</v>
      </c>
      <c r="L68" s="109">
        <f t="shared" si="9"/>
        <v>0</v>
      </c>
      <c r="M68" s="98" t="e">
        <f t="shared" si="10"/>
        <v>#DIV/0!</v>
      </c>
      <c r="N68" s="99">
        <f>SUM(F66:K68)</f>
        <v>0</v>
      </c>
      <c r="O68" s="100" t="e">
        <f>AVERAGE(F66:I68)</f>
        <v>#DIV/0!</v>
      </c>
      <c r="P68" s="110">
        <f t="shared" si="11"/>
        <v>0</v>
      </c>
    </row>
    <row r="69" spans="1:16" ht="18" customHeight="1" hidden="1" thickBot="1">
      <c r="A69" s="576" t="s">
        <v>35</v>
      </c>
      <c r="B69" s="101"/>
      <c r="C69" s="111"/>
      <c r="D69" s="278"/>
      <c r="E69" s="51"/>
      <c r="F69" s="51"/>
      <c r="G69" s="51"/>
      <c r="H69" s="51"/>
      <c r="I69" s="51"/>
      <c r="J69" s="51"/>
      <c r="K69" s="103">
        <f t="shared" si="8"/>
        <v>0</v>
      </c>
      <c r="L69" s="51">
        <f t="shared" si="9"/>
        <v>0</v>
      </c>
      <c r="M69" s="80" t="e">
        <f t="shared" si="10"/>
        <v>#DIV/0!</v>
      </c>
      <c r="N69" s="81">
        <f>SUM(F69:K71)</f>
        <v>0</v>
      </c>
      <c r="O69" s="82"/>
      <c r="P69" s="52">
        <f t="shared" si="11"/>
        <v>0</v>
      </c>
    </row>
    <row r="70" spans="1:16" ht="18" customHeight="1" hidden="1" thickBot="1">
      <c r="A70" s="578"/>
      <c r="B70" s="94"/>
      <c r="C70" s="73"/>
      <c r="D70" s="279"/>
      <c r="E70" s="57"/>
      <c r="F70" s="57"/>
      <c r="G70" s="57"/>
      <c r="H70" s="57"/>
      <c r="I70" s="57"/>
      <c r="J70" s="57"/>
      <c r="K70" s="90">
        <f aca="true" t="shared" si="12" ref="K70:K89">E70*4</f>
        <v>0</v>
      </c>
      <c r="L70" s="57">
        <f t="shared" si="9"/>
        <v>0</v>
      </c>
      <c r="M70" s="80" t="e">
        <f aca="true" t="shared" si="13" ref="M70:M89">AVERAGE(F70:I70)</f>
        <v>#DIV/0!</v>
      </c>
      <c r="N70" s="83">
        <f>SUM(F69:K71)</f>
        <v>0</v>
      </c>
      <c r="O70" s="84"/>
      <c r="P70" s="58">
        <f aca="true" t="shared" si="14" ref="P70:P89">SUM(F70:K70)</f>
        <v>0</v>
      </c>
    </row>
    <row r="71" spans="1:16" ht="18" customHeight="1" hidden="1" thickBot="1">
      <c r="A71" s="577"/>
      <c r="B71" s="112"/>
      <c r="C71" s="113"/>
      <c r="D71" s="283"/>
      <c r="E71" s="78"/>
      <c r="F71" s="78"/>
      <c r="G71" s="78"/>
      <c r="H71" s="78"/>
      <c r="I71" s="78"/>
      <c r="J71" s="78"/>
      <c r="K71" s="105">
        <f t="shared" si="12"/>
        <v>0</v>
      </c>
      <c r="L71" s="78">
        <f t="shared" si="9"/>
        <v>0</v>
      </c>
      <c r="M71" s="85" t="e">
        <f t="shared" si="13"/>
        <v>#DIV/0!</v>
      </c>
      <c r="N71" s="86">
        <f>SUM(F69:K71)</f>
        <v>0</v>
      </c>
      <c r="O71" s="87" t="e">
        <f>AVERAGE(F69:I71)</f>
        <v>#DIV/0!</v>
      </c>
      <c r="P71" s="114">
        <f t="shared" si="14"/>
        <v>0</v>
      </c>
    </row>
    <row r="72" spans="1:16" ht="18" customHeight="1" hidden="1" thickBot="1">
      <c r="A72" s="578" t="s">
        <v>36</v>
      </c>
      <c r="B72" s="88"/>
      <c r="C72" s="175"/>
      <c r="D72" s="281"/>
      <c r="E72" s="56"/>
      <c r="F72" s="56"/>
      <c r="G72" s="56"/>
      <c r="H72" s="56"/>
      <c r="I72" s="56"/>
      <c r="J72" s="56"/>
      <c r="K72" s="90">
        <f t="shared" si="12"/>
        <v>0</v>
      </c>
      <c r="L72" s="56">
        <f t="shared" si="9"/>
        <v>0</v>
      </c>
      <c r="M72" s="91" t="e">
        <f t="shared" si="13"/>
        <v>#DIV/0!</v>
      </c>
      <c r="N72" s="92">
        <f>SUM(F72:K74)</f>
        <v>0</v>
      </c>
      <c r="O72" s="93"/>
      <c r="P72" s="67">
        <f t="shared" si="14"/>
        <v>0</v>
      </c>
    </row>
    <row r="73" spans="1:16" ht="18" customHeight="1" hidden="1" thickBot="1">
      <c r="A73" s="578"/>
      <c r="B73" s="94"/>
      <c r="C73" s="176"/>
      <c r="D73" s="279"/>
      <c r="E73" s="57"/>
      <c r="F73" s="57"/>
      <c r="G73" s="57"/>
      <c r="H73" s="57"/>
      <c r="I73" s="57"/>
      <c r="J73" s="57"/>
      <c r="K73" s="90">
        <f t="shared" si="12"/>
        <v>0</v>
      </c>
      <c r="L73" s="57">
        <f t="shared" si="9"/>
        <v>0</v>
      </c>
      <c r="M73" s="80" t="e">
        <f t="shared" si="13"/>
        <v>#DIV/0!</v>
      </c>
      <c r="N73" s="83">
        <f>SUM(F72:K74)</f>
        <v>0</v>
      </c>
      <c r="O73" s="84"/>
      <c r="P73" s="58">
        <f t="shared" si="14"/>
        <v>0</v>
      </c>
    </row>
    <row r="74" spans="1:16" ht="18" customHeight="1" hidden="1" thickBot="1">
      <c r="A74" s="578"/>
      <c r="B74" s="107"/>
      <c r="C74" s="177"/>
      <c r="D74" s="282"/>
      <c r="E74" s="109"/>
      <c r="F74" s="109"/>
      <c r="G74" s="109"/>
      <c r="H74" s="109"/>
      <c r="I74" s="109"/>
      <c r="J74" s="109"/>
      <c r="K74" s="97">
        <f t="shared" si="12"/>
        <v>0</v>
      </c>
      <c r="L74" s="109">
        <f t="shared" si="9"/>
        <v>0</v>
      </c>
      <c r="M74" s="98" t="e">
        <f t="shared" si="13"/>
        <v>#DIV/0!</v>
      </c>
      <c r="N74" s="99">
        <f>SUM(F72:K74)</f>
        <v>0</v>
      </c>
      <c r="O74" s="100" t="e">
        <f>AVERAGE(F72:I74)</f>
        <v>#DIV/0!</v>
      </c>
      <c r="P74" s="110">
        <f t="shared" si="14"/>
        <v>0</v>
      </c>
    </row>
    <row r="75" spans="1:16" ht="18" customHeight="1" hidden="1" thickBot="1">
      <c r="A75" s="576" t="s">
        <v>37</v>
      </c>
      <c r="B75" s="101"/>
      <c r="C75" s="111"/>
      <c r="D75" s="278"/>
      <c r="E75" s="51"/>
      <c r="F75" s="51"/>
      <c r="G75" s="51"/>
      <c r="H75" s="51"/>
      <c r="I75" s="51"/>
      <c r="J75" s="51"/>
      <c r="K75" s="103">
        <f t="shared" si="12"/>
        <v>0</v>
      </c>
      <c r="L75" s="51">
        <f t="shared" si="9"/>
        <v>0</v>
      </c>
      <c r="M75" s="80" t="e">
        <f t="shared" si="13"/>
        <v>#DIV/0!</v>
      </c>
      <c r="N75" s="81">
        <f>SUM(F75:K77)</f>
        <v>0</v>
      </c>
      <c r="O75" s="82"/>
      <c r="P75" s="52">
        <f t="shared" si="14"/>
        <v>0</v>
      </c>
    </row>
    <row r="76" spans="1:16" ht="18" customHeight="1" hidden="1" thickBot="1">
      <c r="A76" s="578"/>
      <c r="B76" s="94"/>
      <c r="C76" s="73"/>
      <c r="D76" s="279"/>
      <c r="E76" s="57"/>
      <c r="F76" s="57"/>
      <c r="G76" s="57"/>
      <c r="H76" s="57"/>
      <c r="I76" s="57"/>
      <c r="J76" s="57"/>
      <c r="K76" s="90">
        <f t="shared" si="12"/>
        <v>0</v>
      </c>
      <c r="L76" s="57">
        <f t="shared" si="9"/>
        <v>0</v>
      </c>
      <c r="M76" s="80" t="e">
        <f t="shared" si="13"/>
        <v>#DIV/0!</v>
      </c>
      <c r="N76" s="83">
        <f>SUM(F75:K77)</f>
        <v>0</v>
      </c>
      <c r="O76" s="84"/>
      <c r="P76" s="58">
        <f t="shared" si="14"/>
        <v>0</v>
      </c>
    </row>
    <row r="77" spans="1:16" ht="18" customHeight="1" hidden="1" thickBot="1">
      <c r="A77" s="577"/>
      <c r="B77" s="112"/>
      <c r="C77" s="113"/>
      <c r="D77" s="283"/>
      <c r="E77" s="78"/>
      <c r="F77" s="78"/>
      <c r="G77" s="78"/>
      <c r="H77" s="78"/>
      <c r="I77" s="78"/>
      <c r="J77" s="78"/>
      <c r="K77" s="105">
        <f t="shared" si="12"/>
        <v>0</v>
      </c>
      <c r="L77" s="78">
        <f t="shared" si="9"/>
        <v>0</v>
      </c>
      <c r="M77" s="85" t="e">
        <f t="shared" si="13"/>
        <v>#DIV/0!</v>
      </c>
      <c r="N77" s="86">
        <f>SUM(F75:K77)</f>
        <v>0</v>
      </c>
      <c r="O77" s="87" t="e">
        <f>AVERAGE(F75:I77)</f>
        <v>#DIV/0!</v>
      </c>
      <c r="P77" s="114">
        <f t="shared" si="14"/>
        <v>0</v>
      </c>
    </row>
    <row r="78" spans="1:16" ht="18" customHeight="1" hidden="1" thickBot="1">
      <c r="A78" s="578" t="s">
        <v>38</v>
      </c>
      <c r="B78" s="88"/>
      <c r="C78" s="108"/>
      <c r="D78" s="281"/>
      <c r="E78" s="56"/>
      <c r="F78" s="56"/>
      <c r="G78" s="56"/>
      <c r="H78" s="56"/>
      <c r="I78" s="56"/>
      <c r="J78" s="56"/>
      <c r="K78" s="90">
        <f t="shared" si="12"/>
        <v>0</v>
      </c>
      <c r="L78" s="56">
        <f t="shared" si="9"/>
        <v>0</v>
      </c>
      <c r="M78" s="91" t="e">
        <f t="shared" si="13"/>
        <v>#DIV/0!</v>
      </c>
      <c r="N78" s="92">
        <f>SUM(F78:K80)</f>
        <v>0</v>
      </c>
      <c r="O78" s="93"/>
      <c r="P78" s="67">
        <f t="shared" si="14"/>
        <v>0</v>
      </c>
    </row>
    <row r="79" spans="1:16" ht="18" customHeight="1" hidden="1" thickBot="1">
      <c r="A79" s="578"/>
      <c r="B79" s="94"/>
      <c r="C79" s="73"/>
      <c r="D79" s="279"/>
      <c r="E79" s="57"/>
      <c r="F79" s="57"/>
      <c r="G79" s="57"/>
      <c r="H79" s="57"/>
      <c r="I79" s="57"/>
      <c r="J79" s="57"/>
      <c r="K79" s="90">
        <f t="shared" si="12"/>
        <v>0</v>
      </c>
      <c r="L79" s="57">
        <f t="shared" si="9"/>
        <v>0</v>
      </c>
      <c r="M79" s="80" t="e">
        <f t="shared" si="13"/>
        <v>#DIV/0!</v>
      </c>
      <c r="N79" s="83">
        <f>SUM(F78:K80)</f>
        <v>0</v>
      </c>
      <c r="O79" s="84"/>
      <c r="P79" s="58">
        <f t="shared" si="14"/>
        <v>0</v>
      </c>
    </row>
    <row r="80" spans="1:16" ht="18" customHeight="1" hidden="1" thickBot="1">
      <c r="A80" s="578"/>
      <c r="B80" s="107"/>
      <c r="C80" s="108"/>
      <c r="D80" s="282"/>
      <c r="E80" s="109"/>
      <c r="F80" s="109"/>
      <c r="G80" s="109"/>
      <c r="H80" s="109"/>
      <c r="I80" s="109"/>
      <c r="J80" s="109"/>
      <c r="K80" s="97">
        <f t="shared" si="12"/>
        <v>0</v>
      </c>
      <c r="L80" s="109">
        <f t="shared" si="9"/>
        <v>0</v>
      </c>
      <c r="M80" s="98" t="e">
        <f t="shared" si="13"/>
        <v>#DIV/0!</v>
      </c>
      <c r="N80" s="99">
        <f>SUM(F78:K80)</f>
        <v>0</v>
      </c>
      <c r="O80" s="100" t="e">
        <f>AVERAGE(F78:I80)</f>
        <v>#DIV/0!</v>
      </c>
      <c r="P80" s="110">
        <f t="shared" si="14"/>
        <v>0</v>
      </c>
    </row>
    <row r="81" spans="1:16" ht="18" customHeight="1" hidden="1" thickBot="1">
      <c r="A81" s="576" t="s">
        <v>39</v>
      </c>
      <c r="B81" s="101"/>
      <c r="C81" s="111"/>
      <c r="D81" s="278"/>
      <c r="E81" s="51"/>
      <c r="F81" s="51"/>
      <c r="G81" s="51"/>
      <c r="H81" s="51"/>
      <c r="I81" s="51"/>
      <c r="J81" s="51"/>
      <c r="K81" s="103">
        <f t="shared" si="12"/>
        <v>0</v>
      </c>
      <c r="L81" s="51">
        <f t="shared" si="9"/>
        <v>0</v>
      </c>
      <c r="M81" s="80" t="e">
        <f t="shared" si="13"/>
        <v>#DIV/0!</v>
      </c>
      <c r="N81" s="81">
        <f>SUM(F81:K83)</f>
        <v>0</v>
      </c>
      <c r="O81" s="82"/>
      <c r="P81" s="52">
        <f t="shared" si="14"/>
        <v>0</v>
      </c>
    </row>
    <row r="82" spans="1:16" ht="18" customHeight="1" hidden="1" thickBot="1">
      <c r="A82" s="578"/>
      <c r="B82" s="94"/>
      <c r="C82" s="73"/>
      <c r="D82" s="279"/>
      <c r="E82" s="57"/>
      <c r="F82" s="57"/>
      <c r="G82" s="57"/>
      <c r="H82" s="57"/>
      <c r="I82" s="57"/>
      <c r="J82" s="57"/>
      <c r="K82" s="90">
        <f t="shared" si="12"/>
        <v>0</v>
      </c>
      <c r="L82" s="57">
        <f t="shared" si="9"/>
        <v>0</v>
      </c>
      <c r="M82" s="80" t="e">
        <f t="shared" si="13"/>
        <v>#DIV/0!</v>
      </c>
      <c r="N82" s="83">
        <f>SUM(F81:K83)</f>
        <v>0</v>
      </c>
      <c r="O82" s="84"/>
      <c r="P82" s="58">
        <f t="shared" si="14"/>
        <v>0</v>
      </c>
    </row>
    <row r="83" spans="1:16" ht="18" customHeight="1" hidden="1" thickBot="1">
      <c r="A83" s="577"/>
      <c r="B83" s="112"/>
      <c r="C83" s="113"/>
      <c r="D83" s="283"/>
      <c r="E83" s="78"/>
      <c r="F83" s="78"/>
      <c r="G83" s="78"/>
      <c r="H83" s="78"/>
      <c r="I83" s="78"/>
      <c r="J83" s="78"/>
      <c r="K83" s="105">
        <f t="shared" si="12"/>
        <v>0</v>
      </c>
      <c r="L83" s="78">
        <f t="shared" si="9"/>
        <v>0</v>
      </c>
      <c r="M83" s="85" t="e">
        <f t="shared" si="13"/>
        <v>#DIV/0!</v>
      </c>
      <c r="N83" s="86">
        <f>SUM(F81:K83)</f>
        <v>0</v>
      </c>
      <c r="O83" s="87" t="e">
        <f>AVERAGE(F81:I83)</f>
        <v>#DIV/0!</v>
      </c>
      <c r="P83" s="114">
        <f t="shared" si="14"/>
        <v>0</v>
      </c>
    </row>
    <row r="84" spans="1:16" ht="18" customHeight="1" hidden="1" thickBot="1">
      <c r="A84" s="578" t="s">
        <v>40</v>
      </c>
      <c r="B84" s="88"/>
      <c r="C84" s="106"/>
      <c r="D84" s="281"/>
      <c r="E84" s="56"/>
      <c r="F84" s="56"/>
      <c r="G84" s="56"/>
      <c r="H84" s="56"/>
      <c r="I84" s="56"/>
      <c r="J84" s="56"/>
      <c r="K84" s="90">
        <f t="shared" si="12"/>
        <v>0</v>
      </c>
      <c r="L84" s="56">
        <f t="shared" si="9"/>
        <v>0</v>
      </c>
      <c r="M84" s="91" t="e">
        <f t="shared" si="13"/>
        <v>#DIV/0!</v>
      </c>
      <c r="N84" s="92">
        <f>SUM(F84:K86)</f>
        <v>0</v>
      </c>
      <c r="O84" s="93"/>
      <c r="P84" s="67">
        <f t="shared" si="14"/>
        <v>0</v>
      </c>
    </row>
    <row r="85" spans="1:16" ht="18" customHeight="1" hidden="1" thickBot="1">
      <c r="A85" s="578"/>
      <c r="B85" s="94"/>
      <c r="C85" s="73"/>
      <c r="D85" s="279"/>
      <c r="E85" s="57"/>
      <c r="F85" s="57"/>
      <c r="G85" s="57"/>
      <c r="H85" s="57"/>
      <c r="I85" s="57"/>
      <c r="J85" s="57"/>
      <c r="K85" s="90">
        <f t="shared" si="12"/>
        <v>0</v>
      </c>
      <c r="L85" s="57">
        <f t="shared" si="9"/>
        <v>0</v>
      </c>
      <c r="M85" s="80" t="e">
        <f t="shared" si="13"/>
        <v>#DIV/0!</v>
      </c>
      <c r="N85" s="83">
        <f>SUM(F84:K86)</f>
        <v>0</v>
      </c>
      <c r="O85" s="84"/>
      <c r="P85" s="58">
        <f t="shared" si="14"/>
        <v>0</v>
      </c>
    </row>
    <row r="86" spans="1:16" ht="18" customHeight="1" hidden="1" thickBot="1">
      <c r="A86" s="578"/>
      <c r="B86" s="107"/>
      <c r="C86" s="108"/>
      <c r="D86" s="282"/>
      <c r="E86" s="109"/>
      <c r="F86" s="109"/>
      <c r="G86" s="109"/>
      <c r="H86" s="109"/>
      <c r="I86" s="109"/>
      <c r="J86" s="109"/>
      <c r="K86" s="97">
        <f t="shared" si="12"/>
        <v>0</v>
      </c>
      <c r="L86" s="109">
        <f t="shared" si="9"/>
        <v>0</v>
      </c>
      <c r="M86" s="98" t="e">
        <f t="shared" si="13"/>
        <v>#DIV/0!</v>
      </c>
      <c r="N86" s="99">
        <f>SUM(F84:K86)</f>
        <v>0</v>
      </c>
      <c r="O86" s="100" t="e">
        <f>AVERAGE(F84:I86)</f>
        <v>#DIV/0!</v>
      </c>
      <c r="P86" s="110">
        <f t="shared" si="14"/>
        <v>0</v>
      </c>
    </row>
    <row r="87" spans="1:16" ht="18" customHeight="1" hidden="1" thickBot="1">
      <c r="A87" s="576" t="s">
        <v>41</v>
      </c>
      <c r="B87" s="101"/>
      <c r="C87" s="111"/>
      <c r="D87" s="278"/>
      <c r="E87" s="51"/>
      <c r="F87" s="51"/>
      <c r="G87" s="51"/>
      <c r="H87" s="51"/>
      <c r="I87" s="51"/>
      <c r="J87" s="51"/>
      <c r="K87" s="103">
        <f t="shared" si="12"/>
        <v>0</v>
      </c>
      <c r="L87" s="51">
        <f t="shared" si="9"/>
        <v>0</v>
      </c>
      <c r="M87" s="80" t="e">
        <f t="shared" si="13"/>
        <v>#DIV/0!</v>
      </c>
      <c r="N87" s="81">
        <f>SUM(F87:K89)</f>
        <v>0</v>
      </c>
      <c r="O87" s="82"/>
      <c r="P87" s="52">
        <f t="shared" si="14"/>
        <v>0</v>
      </c>
    </row>
    <row r="88" spans="1:16" ht="18" customHeight="1" hidden="1" thickBot="1">
      <c r="A88" s="578"/>
      <c r="B88" s="94"/>
      <c r="C88" s="73"/>
      <c r="D88" s="279"/>
      <c r="E88" s="57"/>
      <c r="F88" s="57"/>
      <c r="G88" s="57"/>
      <c r="H88" s="57"/>
      <c r="I88" s="57"/>
      <c r="J88" s="57"/>
      <c r="K88" s="90">
        <f t="shared" si="12"/>
        <v>0</v>
      </c>
      <c r="L88" s="57">
        <f t="shared" si="9"/>
        <v>0</v>
      </c>
      <c r="M88" s="80" t="e">
        <f t="shared" si="13"/>
        <v>#DIV/0!</v>
      </c>
      <c r="N88" s="83">
        <f>SUM(F87:K89)</f>
        <v>0</v>
      </c>
      <c r="O88" s="84"/>
      <c r="P88" s="58">
        <f t="shared" si="14"/>
        <v>0</v>
      </c>
    </row>
    <row r="89" spans="1:16" ht="18" customHeight="1" hidden="1" thickBot="1">
      <c r="A89" s="577"/>
      <c r="B89" s="104"/>
      <c r="C89" s="339"/>
      <c r="D89" s="337"/>
      <c r="E89" s="384"/>
      <c r="F89" s="75"/>
      <c r="G89" s="77"/>
      <c r="H89" s="77"/>
      <c r="I89" s="77"/>
      <c r="J89" s="77"/>
      <c r="K89" s="105">
        <f t="shared" si="12"/>
        <v>0</v>
      </c>
      <c r="L89" s="78">
        <f t="shared" si="9"/>
        <v>0</v>
      </c>
      <c r="M89" s="85" t="e">
        <f t="shared" si="13"/>
        <v>#DIV/0!</v>
      </c>
      <c r="N89" s="86">
        <f>SUM(F87:K89)</f>
        <v>0</v>
      </c>
      <c r="O89" s="87" t="e">
        <f>AVERAGE(F87:I89)</f>
        <v>#DIV/0!</v>
      </c>
      <c r="P89" s="114">
        <f t="shared" si="14"/>
        <v>0</v>
      </c>
    </row>
    <row r="105" ht="10.5" customHeight="1"/>
  </sheetData>
  <sheetProtection/>
  <mergeCells count="45">
    <mergeCell ref="A87:A89"/>
    <mergeCell ref="A36:A38"/>
    <mergeCell ref="A75:A77"/>
    <mergeCell ref="A78:A80"/>
    <mergeCell ref="A81:A83"/>
    <mergeCell ref="A84:A86"/>
    <mergeCell ref="A72:A74"/>
    <mergeCell ref="A39:A41"/>
    <mergeCell ref="A42:A44"/>
    <mergeCell ref="A45:A47"/>
    <mergeCell ref="A48:A50"/>
    <mergeCell ref="A51:A53"/>
    <mergeCell ref="A54:A56"/>
    <mergeCell ref="A57:A59"/>
    <mergeCell ref="A60:A62"/>
    <mergeCell ref="A63:A65"/>
    <mergeCell ref="A66:A68"/>
    <mergeCell ref="A69:A71"/>
    <mergeCell ref="A30:A32"/>
    <mergeCell ref="L2:L5"/>
    <mergeCell ref="A27:A29"/>
    <mergeCell ref="A33:A35"/>
    <mergeCell ref="A6:A8"/>
    <mergeCell ref="A9:A11"/>
    <mergeCell ref="A21:A23"/>
    <mergeCell ref="A24:A26"/>
    <mergeCell ref="A18:A20"/>
    <mergeCell ref="A12:A14"/>
    <mergeCell ref="A15:A17"/>
    <mergeCell ref="A1:P1"/>
    <mergeCell ref="A2:A5"/>
    <mergeCell ref="B2:B5"/>
    <mergeCell ref="C2:C5"/>
    <mergeCell ref="D2:D5"/>
    <mergeCell ref="E2:E5"/>
    <mergeCell ref="F2:F5"/>
    <mergeCell ref="G2:G5"/>
    <mergeCell ref="H2:H5"/>
    <mergeCell ref="I2:I5"/>
    <mergeCell ref="J2:J5"/>
    <mergeCell ref="K2:K5"/>
    <mergeCell ref="P2:P5"/>
    <mergeCell ref="N2:N5"/>
    <mergeCell ref="O2:O5"/>
    <mergeCell ref="M2:M5"/>
  </mergeCells>
  <conditionalFormatting sqref="B7:B8 A9:B9 B10:B11 A12:B12 B13:B14 A15:B15 B16:B17 A18:B18 B19:B20 A21:B21 B22:B23 A24:B24 B25:B26 A27:B27 B28:B29 A30:B30 B31:B32 A33:B33 B34:B35 A36:B36 B37:B38 A39:B39 B40:B41 A42:B42 B43:B44 A45:B45 B46:B47 A48:B48 B49:B50 A51:B51 B52:B53 A54:B54 A57:B57 A60:B60 A63:B63 A66:B66 A69:B69 A72:B72 A75:B75 A78:B78 A81:B81 A84:B84 B55:B56 B58:B59 B61:B62 B64:B65 B67:B68 B70:B71 B73:B74 B76:B77 B79:B80 B82:B83 B85:B86 A87:B87 B88:B89 A6:B6 F6:I88">
    <cfRule type="cellIs" priority="6" dxfId="279" operator="between" stopIfTrue="1">
      <formula>200</formula>
      <formula>219</formula>
    </cfRule>
    <cfRule type="cellIs" priority="7" dxfId="280" operator="between" stopIfTrue="1">
      <formula>220</formula>
      <formula>249</formula>
    </cfRule>
    <cfRule type="cellIs" priority="8" dxfId="281" operator="between" stopIfTrue="1">
      <formula>250</formula>
      <formula>300</formula>
    </cfRule>
  </conditionalFormatting>
  <conditionalFormatting sqref="F6:I88">
    <cfRule type="cellIs" priority="5" dxfId="282" operator="equal">
      <formula>300</formula>
    </cfRule>
  </conditionalFormatting>
  <conditionalFormatting sqref="F89:I89">
    <cfRule type="cellIs" priority="2" dxfId="279" operator="between" stopIfTrue="1">
      <formula>200</formula>
      <formula>219</formula>
    </cfRule>
    <cfRule type="cellIs" priority="3" dxfId="280" operator="between" stopIfTrue="1">
      <formula>220</formula>
      <formula>249</formula>
    </cfRule>
    <cfRule type="cellIs" priority="4" dxfId="281" operator="between" stopIfTrue="1">
      <formula>250</formula>
      <formula>300</formula>
    </cfRule>
  </conditionalFormatting>
  <conditionalFormatting sqref="F89:I89">
    <cfRule type="cellIs" priority="1" dxfId="282" operator="equal">
      <formula>300</formula>
    </cfRule>
  </conditionalFormatting>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9" tint="0.5999900102615356"/>
  </sheetPr>
  <dimension ref="A1:T52"/>
  <sheetViews>
    <sheetView zoomScale="106" zoomScaleNormal="106" zoomScalePageLayoutView="0" workbookViewId="0" topLeftCell="D28">
      <selection activeCell="Q39" sqref="Q39"/>
    </sheetView>
  </sheetViews>
  <sheetFormatPr defaultColWidth="9.140625" defaultRowHeight="15"/>
  <cols>
    <col min="1" max="1" width="5.7109375" style="0" customWidth="1"/>
    <col min="2" max="2" width="28.7109375" style="0" customWidth="1"/>
    <col min="3" max="9" width="8.7109375" style="0" customWidth="1"/>
    <col min="10" max="12" width="5.7109375" style="0" customWidth="1"/>
    <col min="13" max="13" width="28.7109375" style="0" customWidth="1"/>
    <col min="14" max="20" width="8.7109375" style="0" customWidth="1"/>
  </cols>
  <sheetData>
    <row r="1" spans="1:20" ht="30" customHeight="1" thickBot="1">
      <c r="A1" s="583" t="s">
        <v>225</v>
      </c>
      <c r="B1" s="584"/>
      <c r="C1" s="584"/>
      <c r="D1" s="584"/>
      <c r="E1" s="584"/>
      <c r="F1" s="584"/>
      <c r="G1" s="584"/>
      <c r="H1" s="584"/>
      <c r="I1" s="584"/>
      <c r="L1" s="583" t="s">
        <v>227</v>
      </c>
      <c r="M1" s="584"/>
      <c r="N1" s="584"/>
      <c r="O1" s="584"/>
      <c r="P1" s="584"/>
      <c r="Q1" s="584"/>
      <c r="R1" s="584"/>
      <c r="S1" s="584"/>
      <c r="T1" s="584"/>
    </row>
    <row r="2" spans="1:20" ht="19.5" customHeight="1">
      <c r="A2" s="586"/>
      <c r="B2" s="587" t="s">
        <v>1</v>
      </c>
      <c r="C2" s="587" t="s">
        <v>2</v>
      </c>
      <c r="D2" s="587" t="s">
        <v>3</v>
      </c>
      <c r="E2" s="589" t="s">
        <v>9</v>
      </c>
      <c r="F2" s="589" t="s">
        <v>10</v>
      </c>
      <c r="G2" s="591" t="s">
        <v>11</v>
      </c>
      <c r="H2" s="591" t="s">
        <v>106</v>
      </c>
      <c r="I2" s="607" t="s">
        <v>107</v>
      </c>
      <c r="L2" s="586"/>
      <c r="M2" s="587" t="s">
        <v>1</v>
      </c>
      <c r="N2" s="587" t="s">
        <v>2</v>
      </c>
      <c r="O2" s="587" t="s">
        <v>3</v>
      </c>
      <c r="P2" s="589" t="s">
        <v>9</v>
      </c>
      <c r="Q2" s="589" t="s">
        <v>10</v>
      </c>
      <c r="R2" s="591" t="s">
        <v>11</v>
      </c>
      <c r="S2" s="591" t="s">
        <v>106</v>
      </c>
      <c r="T2" s="607" t="s">
        <v>107</v>
      </c>
    </row>
    <row r="3" spans="1:20" ht="19.5" customHeight="1">
      <c r="A3" s="526"/>
      <c r="B3" s="529"/>
      <c r="C3" s="529"/>
      <c r="D3" s="529"/>
      <c r="E3" s="541"/>
      <c r="F3" s="541"/>
      <c r="G3" s="535"/>
      <c r="H3" s="535"/>
      <c r="I3" s="582"/>
      <c r="L3" s="526"/>
      <c r="M3" s="529"/>
      <c r="N3" s="529"/>
      <c r="O3" s="529"/>
      <c r="P3" s="541"/>
      <c r="Q3" s="541"/>
      <c r="R3" s="535"/>
      <c r="S3" s="535"/>
      <c r="T3" s="582"/>
    </row>
    <row r="4" spans="1:20" ht="19.5" customHeight="1">
      <c r="A4" s="526"/>
      <c r="B4" s="529"/>
      <c r="C4" s="529"/>
      <c r="D4" s="529"/>
      <c r="E4" s="541"/>
      <c r="F4" s="541"/>
      <c r="G4" s="535"/>
      <c r="H4" s="535"/>
      <c r="I4" s="582"/>
      <c r="L4" s="526"/>
      <c r="M4" s="529"/>
      <c r="N4" s="529"/>
      <c r="O4" s="529"/>
      <c r="P4" s="541"/>
      <c r="Q4" s="541"/>
      <c r="R4" s="535"/>
      <c r="S4" s="535"/>
      <c r="T4" s="582"/>
    </row>
    <row r="5" spans="1:20" ht="19.5" customHeight="1" thickBot="1">
      <c r="A5" s="527"/>
      <c r="B5" s="530"/>
      <c r="C5" s="530"/>
      <c r="D5" s="530"/>
      <c r="E5" s="570"/>
      <c r="F5" s="570"/>
      <c r="G5" s="536"/>
      <c r="H5" s="536"/>
      <c r="I5" s="608"/>
      <c r="L5" s="527"/>
      <c r="M5" s="530"/>
      <c r="N5" s="530"/>
      <c r="O5" s="530"/>
      <c r="P5" s="570"/>
      <c r="Q5" s="570"/>
      <c r="R5" s="536"/>
      <c r="S5" s="536"/>
      <c r="T5" s="608"/>
    </row>
    <row r="6" spans="1:20" ht="15" customHeight="1">
      <c r="A6" s="609" t="s">
        <v>14</v>
      </c>
      <c r="B6" s="501" t="str">
        <f>Teams!C6</f>
        <v>Tóth Mária</v>
      </c>
      <c r="C6" s="501" t="str">
        <f>Teams!D6</f>
        <v>HUN</v>
      </c>
      <c r="D6" s="275">
        <v>168</v>
      </c>
      <c r="E6" s="275">
        <f>Teams!J6/4</f>
        <v>8</v>
      </c>
      <c r="F6" s="275">
        <f>Teams!E6</f>
        <v>0</v>
      </c>
      <c r="G6" s="502">
        <f aca="true" t="shared" si="0" ref="G6:G11">SUM(D6:F6)</f>
        <v>176</v>
      </c>
      <c r="H6" s="92">
        <f>SUM(D6:F8)</f>
        <v>577</v>
      </c>
      <c r="I6" s="93"/>
      <c r="L6" s="609" t="s">
        <v>123</v>
      </c>
      <c r="M6" s="106" t="s">
        <v>206</v>
      </c>
      <c r="N6" s="106" t="s">
        <v>121</v>
      </c>
      <c r="O6" s="56">
        <v>147</v>
      </c>
      <c r="P6" s="56">
        <v>8</v>
      </c>
      <c r="Q6" s="56">
        <v>0</v>
      </c>
      <c r="R6" s="389">
        <f aca="true" t="shared" si="1" ref="R6:R11">SUM(O6:Q6)</f>
        <v>155</v>
      </c>
      <c r="S6" s="92">
        <f>SUM(O6:Q8)</f>
        <v>576</v>
      </c>
      <c r="T6" s="93"/>
    </row>
    <row r="7" spans="1:20" ht="15">
      <c r="A7" s="609"/>
      <c r="B7" s="242" t="str">
        <f>Teams!C7</f>
        <v>Hevele Zoltán</v>
      </c>
      <c r="C7" s="242" t="str">
        <f>Teams!D7</f>
        <v>HUN</v>
      </c>
      <c r="D7" s="165">
        <v>178</v>
      </c>
      <c r="E7" s="165">
        <f>Teams!J7/4</f>
        <v>0</v>
      </c>
      <c r="F7" s="165">
        <f>Teams!E7</f>
        <v>4</v>
      </c>
      <c r="G7" s="503">
        <f t="shared" si="0"/>
        <v>182</v>
      </c>
      <c r="H7" s="83">
        <f>SUM(D6:F8)</f>
        <v>577</v>
      </c>
      <c r="I7" s="115"/>
      <c r="L7" s="609"/>
      <c r="M7" s="73" t="s">
        <v>192</v>
      </c>
      <c r="N7" s="73" t="s">
        <v>121</v>
      </c>
      <c r="O7" s="57">
        <v>211</v>
      </c>
      <c r="P7" s="57">
        <v>0</v>
      </c>
      <c r="Q7" s="57">
        <v>4</v>
      </c>
      <c r="R7" s="68">
        <f t="shared" si="1"/>
        <v>215</v>
      </c>
      <c r="S7" s="83">
        <f>SUM(O6:Q8)</f>
        <v>576</v>
      </c>
      <c r="T7" s="115"/>
    </row>
    <row r="8" spans="1:20" ht="15.75" thickBot="1">
      <c r="A8" s="610"/>
      <c r="B8" s="243" t="str">
        <f>Teams!C8</f>
        <v>Skobrics Zoltán</v>
      </c>
      <c r="C8" s="243" t="str">
        <f>Teams!D8</f>
        <v>HUN</v>
      </c>
      <c r="D8" s="504">
        <v>215</v>
      </c>
      <c r="E8" s="504">
        <f>Teams!J8/4</f>
        <v>0</v>
      </c>
      <c r="F8" s="504">
        <f>Teams!E8</f>
        <v>4</v>
      </c>
      <c r="G8" s="505">
        <f t="shared" si="0"/>
        <v>219</v>
      </c>
      <c r="H8" s="119">
        <f>SUM(D6:F8)</f>
        <v>577</v>
      </c>
      <c r="I8" s="120">
        <f>AVERAGE(D6:D8)</f>
        <v>187</v>
      </c>
      <c r="L8" s="610"/>
      <c r="M8" s="116" t="s">
        <v>115</v>
      </c>
      <c r="N8" s="116" t="s">
        <v>121</v>
      </c>
      <c r="O8" s="117">
        <v>202</v>
      </c>
      <c r="P8" s="117">
        <v>0</v>
      </c>
      <c r="Q8" s="117">
        <v>4</v>
      </c>
      <c r="R8" s="118">
        <f t="shared" si="1"/>
        <v>206</v>
      </c>
      <c r="S8" s="119">
        <f>SUM(O6:Q8)</f>
        <v>576</v>
      </c>
      <c r="T8" s="120">
        <f>AVERAGE(O6:O8)</f>
        <v>186.66666666666666</v>
      </c>
    </row>
    <row r="9" spans="1:20" ht="15.75" thickTop="1">
      <c r="A9" s="611" t="s">
        <v>17</v>
      </c>
      <c r="B9" s="121" t="str">
        <f>Teams!C15</f>
        <v>Pavol Kečkéš</v>
      </c>
      <c r="C9" s="121" t="str">
        <f>Teams!D15</f>
        <v>SVK</v>
      </c>
      <c r="D9" s="56">
        <v>188</v>
      </c>
      <c r="E9" s="122">
        <f>Teams!J15/4</f>
        <v>0</v>
      </c>
      <c r="F9" s="122">
        <f>Teams!E15</f>
        <v>3</v>
      </c>
      <c r="G9" s="123">
        <f t="shared" si="0"/>
        <v>191</v>
      </c>
      <c r="H9" s="124">
        <f>SUM(D9:F11)</f>
        <v>560</v>
      </c>
      <c r="I9" s="125"/>
      <c r="L9" s="611" t="s">
        <v>124</v>
      </c>
      <c r="M9" s="508" t="s">
        <v>272</v>
      </c>
      <c r="N9" s="508" t="s">
        <v>122</v>
      </c>
      <c r="O9" s="275">
        <v>224</v>
      </c>
      <c r="P9" s="509">
        <v>8</v>
      </c>
      <c r="Q9" s="509">
        <v>2</v>
      </c>
      <c r="R9" s="510">
        <f t="shared" si="1"/>
        <v>234</v>
      </c>
      <c r="S9" s="124">
        <f>SUM(O9:Q11)</f>
        <v>613</v>
      </c>
      <c r="T9" s="125"/>
    </row>
    <row r="10" spans="1:20" ht="15">
      <c r="A10" s="609"/>
      <c r="B10" s="73" t="str">
        <f>Teams!C16</f>
        <v>Andrej Hoos</v>
      </c>
      <c r="C10" s="73" t="str">
        <f>Teams!D16</f>
        <v>SVK</v>
      </c>
      <c r="D10" s="57">
        <v>154</v>
      </c>
      <c r="E10" s="57">
        <f>Teams!J16/4</f>
        <v>0</v>
      </c>
      <c r="F10" s="57">
        <f>Teams!E16</f>
        <v>1</v>
      </c>
      <c r="G10" s="68">
        <f t="shared" si="0"/>
        <v>155</v>
      </c>
      <c r="H10" s="83">
        <f>SUM(D9:F11)</f>
        <v>560</v>
      </c>
      <c r="I10" s="115"/>
      <c r="L10" s="609"/>
      <c r="M10" s="242" t="s">
        <v>259</v>
      </c>
      <c r="N10" s="242" t="s">
        <v>122</v>
      </c>
      <c r="O10" s="165">
        <v>175</v>
      </c>
      <c r="P10" s="165">
        <v>0</v>
      </c>
      <c r="Q10" s="165">
        <v>8</v>
      </c>
      <c r="R10" s="503">
        <f t="shared" si="1"/>
        <v>183</v>
      </c>
      <c r="S10" s="83">
        <f>SUM(O9:Q11)</f>
        <v>613</v>
      </c>
      <c r="T10" s="115"/>
    </row>
    <row r="11" spans="1:20" ht="15.75" thickBot="1">
      <c r="A11" s="610"/>
      <c r="B11" s="116" t="str">
        <f>Teams!C17</f>
        <v>Anton Zoričák</v>
      </c>
      <c r="C11" s="116" t="str">
        <f>Teams!D17</f>
        <v>SVK</v>
      </c>
      <c r="D11" s="77">
        <v>210</v>
      </c>
      <c r="E11" s="117">
        <f>Teams!J17/4</f>
        <v>0</v>
      </c>
      <c r="F11" s="117">
        <f>Teams!E17</f>
        <v>4</v>
      </c>
      <c r="G11" s="118">
        <f t="shared" si="0"/>
        <v>214</v>
      </c>
      <c r="H11" s="119">
        <f>SUM(D9:F11)</f>
        <v>560</v>
      </c>
      <c r="I11" s="120">
        <f>AVERAGE(D9:D11)</f>
        <v>184</v>
      </c>
      <c r="L11" s="610"/>
      <c r="M11" s="243" t="s">
        <v>255</v>
      </c>
      <c r="N11" s="243" t="s">
        <v>122</v>
      </c>
      <c r="O11" s="504">
        <v>196</v>
      </c>
      <c r="P11" s="504">
        <v>0</v>
      </c>
      <c r="Q11" s="504">
        <v>0</v>
      </c>
      <c r="R11" s="505">
        <f t="shared" si="1"/>
        <v>196</v>
      </c>
      <c r="S11" s="119">
        <f>SUM(O9:Q11)</f>
        <v>613</v>
      </c>
      <c r="T11" s="120">
        <f>AVERAGE(O9:O11)</f>
        <v>198.33333333333334</v>
      </c>
    </row>
    <row r="12" ht="15" thickTop="1"/>
    <row r="14" ht="15" thickBot="1"/>
    <row r="15" spans="1:20" ht="30" customHeight="1" thickBot="1">
      <c r="A15" s="583" t="s">
        <v>226</v>
      </c>
      <c r="B15" s="584"/>
      <c r="C15" s="584"/>
      <c r="D15" s="584"/>
      <c r="E15" s="584"/>
      <c r="F15" s="584"/>
      <c r="G15" s="584"/>
      <c r="H15" s="584"/>
      <c r="I15" s="584"/>
      <c r="L15" s="583" t="s">
        <v>228</v>
      </c>
      <c r="M15" s="584"/>
      <c r="N15" s="584"/>
      <c r="O15" s="584"/>
      <c r="P15" s="584"/>
      <c r="Q15" s="584"/>
      <c r="R15" s="584"/>
      <c r="S15" s="584"/>
      <c r="T15" s="584"/>
    </row>
    <row r="16" spans="1:20" ht="19.5" customHeight="1">
      <c r="A16" s="586"/>
      <c r="B16" s="587" t="s">
        <v>1</v>
      </c>
      <c r="C16" s="587" t="s">
        <v>2</v>
      </c>
      <c r="D16" s="587" t="s">
        <v>3</v>
      </c>
      <c r="E16" s="589" t="s">
        <v>9</v>
      </c>
      <c r="F16" s="589" t="s">
        <v>10</v>
      </c>
      <c r="G16" s="591" t="s">
        <v>11</v>
      </c>
      <c r="H16" s="591" t="s">
        <v>106</v>
      </c>
      <c r="I16" s="607" t="s">
        <v>107</v>
      </c>
      <c r="L16" s="586"/>
      <c r="M16" s="587" t="s">
        <v>1</v>
      </c>
      <c r="N16" s="587" t="s">
        <v>2</v>
      </c>
      <c r="O16" s="587" t="s">
        <v>3</v>
      </c>
      <c r="P16" s="589" t="s">
        <v>9</v>
      </c>
      <c r="Q16" s="589" t="s">
        <v>10</v>
      </c>
      <c r="R16" s="591" t="s">
        <v>11</v>
      </c>
      <c r="S16" s="591" t="s">
        <v>106</v>
      </c>
      <c r="T16" s="607" t="s">
        <v>107</v>
      </c>
    </row>
    <row r="17" spans="1:20" ht="19.5" customHeight="1">
      <c r="A17" s="526"/>
      <c r="B17" s="529"/>
      <c r="C17" s="529"/>
      <c r="D17" s="529"/>
      <c r="E17" s="541"/>
      <c r="F17" s="541"/>
      <c r="G17" s="535"/>
      <c r="H17" s="535"/>
      <c r="I17" s="582"/>
      <c r="L17" s="526"/>
      <c r="M17" s="529"/>
      <c r="N17" s="529"/>
      <c r="O17" s="529"/>
      <c r="P17" s="541"/>
      <c r="Q17" s="541"/>
      <c r="R17" s="535"/>
      <c r="S17" s="535"/>
      <c r="T17" s="582"/>
    </row>
    <row r="18" spans="1:20" ht="19.5" customHeight="1">
      <c r="A18" s="526"/>
      <c r="B18" s="529"/>
      <c r="C18" s="529"/>
      <c r="D18" s="529"/>
      <c r="E18" s="541"/>
      <c r="F18" s="541"/>
      <c r="G18" s="535"/>
      <c r="H18" s="535"/>
      <c r="I18" s="582"/>
      <c r="L18" s="526"/>
      <c r="M18" s="529"/>
      <c r="N18" s="529"/>
      <c r="O18" s="529"/>
      <c r="P18" s="541"/>
      <c r="Q18" s="541"/>
      <c r="R18" s="535"/>
      <c r="S18" s="535"/>
      <c r="T18" s="582"/>
    </row>
    <row r="19" spans="1:20" ht="19.5" customHeight="1" thickBot="1">
      <c r="A19" s="527"/>
      <c r="B19" s="530"/>
      <c r="C19" s="530"/>
      <c r="D19" s="530"/>
      <c r="E19" s="570"/>
      <c r="F19" s="570"/>
      <c r="G19" s="536"/>
      <c r="H19" s="536"/>
      <c r="I19" s="608"/>
      <c r="L19" s="527"/>
      <c r="M19" s="530"/>
      <c r="N19" s="530"/>
      <c r="O19" s="530"/>
      <c r="P19" s="570"/>
      <c r="Q19" s="570"/>
      <c r="R19" s="536"/>
      <c r="S19" s="536"/>
      <c r="T19" s="608"/>
    </row>
    <row r="20" spans="1:20" ht="15">
      <c r="A20" s="609" t="s">
        <v>15</v>
      </c>
      <c r="B20" s="506" t="str">
        <f>Teams!C9</f>
        <v>Bódis György id.</v>
      </c>
      <c r="C20" s="506" t="str">
        <f>Teams!D9</f>
        <v>HUN</v>
      </c>
      <c r="D20" s="56">
        <v>153</v>
      </c>
      <c r="E20" s="329">
        <f>Teams!J9/4</f>
        <v>0</v>
      </c>
      <c r="F20" s="329">
        <f>Teams!E9</f>
        <v>4</v>
      </c>
      <c r="G20" s="507">
        <f aca="true" t="shared" si="2" ref="G20:G25">SUM(D20:F20)</f>
        <v>157</v>
      </c>
      <c r="H20" s="92">
        <f>SUM(D20:F22)</f>
        <v>460</v>
      </c>
      <c r="I20" s="93"/>
      <c r="L20" s="609" t="s">
        <v>125</v>
      </c>
      <c r="M20" s="106" t="s">
        <v>267</v>
      </c>
      <c r="N20" s="106" t="s">
        <v>156</v>
      </c>
      <c r="O20" s="56">
        <v>143</v>
      </c>
      <c r="P20" s="56">
        <v>0</v>
      </c>
      <c r="Q20" s="56">
        <v>3</v>
      </c>
      <c r="R20" s="389">
        <f aca="true" t="shared" si="3" ref="R20:R25">SUM(O20:Q20)</f>
        <v>146</v>
      </c>
      <c r="S20" s="92">
        <f>SUM(O20:Q22)</f>
        <v>558</v>
      </c>
      <c r="T20" s="93"/>
    </row>
    <row r="21" spans="1:20" ht="15">
      <c r="A21" s="609"/>
      <c r="B21" s="299" t="str">
        <f>Teams!C10</f>
        <v>Havas Sándor dr.</v>
      </c>
      <c r="C21" s="299" t="str">
        <f>Teams!D10</f>
        <v>HUN</v>
      </c>
      <c r="D21" s="57">
        <v>140</v>
      </c>
      <c r="E21" s="146">
        <f>Teams!J10/4</f>
        <v>0</v>
      </c>
      <c r="F21" s="146">
        <f>Teams!E10</f>
        <v>7</v>
      </c>
      <c r="G21" s="300">
        <f t="shared" si="2"/>
        <v>147</v>
      </c>
      <c r="H21" s="83">
        <f>SUM(D20:F22)</f>
        <v>460</v>
      </c>
      <c r="I21" s="115"/>
      <c r="L21" s="609"/>
      <c r="M21" s="73" t="s">
        <v>262</v>
      </c>
      <c r="N21" s="73" t="s">
        <v>156</v>
      </c>
      <c r="O21" s="57">
        <v>186</v>
      </c>
      <c r="P21" s="57">
        <v>0</v>
      </c>
      <c r="Q21" s="57">
        <v>1</v>
      </c>
      <c r="R21" s="68">
        <f t="shared" si="3"/>
        <v>187</v>
      </c>
      <c r="S21" s="83">
        <f>SUM(O20:Q22)</f>
        <v>558</v>
      </c>
      <c r="T21" s="115"/>
    </row>
    <row r="22" spans="1:20" ht="15.75" thickBot="1">
      <c r="A22" s="610"/>
      <c r="B22" s="301" t="str">
        <f>Teams!C11</f>
        <v>Szőke Viktor dr.</v>
      </c>
      <c r="C22" s="301" t="str">
        <f>Teams!D11</f>
        <v>HUN</v>
      </c>
      <c r="D22" s="117">
        <v>152</v>
      </c>
      <c r="E22" s="302">
        <f>Teams!J11/4</f>
        <v>0</v>
      </c>
      <c r="F22" s="302">
        <f>Teams!E11</f>
        <v>4</v>
      </c>
      <c r="G22" s="303">
        <f t="shared" si="2"/>
        <v>156</v>
      </c>
      <c r="H22" s="119">
        <f>SUM(D20:F22)</f>
        <v>460</v>
      </c>
      <c r="I22" s="120">
        <f>AVERAGE(D20:D22)</f>
        <v>148.33333333333334</v>
      </c>
      <c r="L22" s="610"/>
      <c r="M22" s="116" t="s">
        <v>263</v>
      </c>
      <c r="N22" s="116" t="s">
        <v>156</v>
      </c>
      <c r="O22" s="117">
        <v>221</v>
      </c>
      <c r="P22" s="117">
        <v>0</v>
      </c>
      <c r="Q22" s="117">
        <v>4</v>
      </c>
      <c r="R22" s="118">
        <f t="shared" si="3"/>
        <v>225</v>
      </c>
      <c r="S22" s="119">
        <f>SUM(O20:Q22)</f>
        <v>558</v>
      </c>
      <c r="T22" s="120">
        <f>AVERAGE(O20:O22)</f>
        <v>183.33333333333334</v>
      </c>
    </row>
    <row r="23" spans="1:20" ht="15.75" thickTop="1">
      <c r="A23" s="611" t="s">
        <v>16</v>
      </c>
      <c r="B23" s="508" t="str">
        <f>Teams!C12</f>
        <v>Jana Lébrová</v>
      </c>
      <c r="C23" s="508" t="str">
        <f>Teams!D12</f>
        <v>CZE</v>
      </c>
      <c r="D23" s="275">
        <v>258</v>
      </c>
      <c r="E23" s="509">
        <f>Teams!J12/4</f>
        <v>8</v>
      </c>
      <c r="F23" s="509">
        <f>Teams!E12</f>
        <v>2</v>
      </c>
      <c r="G23" s="510">
        <f t="shared" si="2"/>
        <v>268</v>
      </c>
      <c r="H23" s="124">
        <f>SUM(D23:F25)</f>
        <v>623</v>
      </c>
      <c r="I23" s="125"/>
      <c r="L23" s="611" t="s">
        <v>126</v>
      </c>
      <c r="M23" s="508" t="s">
        <v>154</v>
      </c>
      <c r="N23" s="508" t="s">
        <v>121</v>
      </c>
      <c r="O23" s="275">
        <v>215</v>
      </c>
      <c r="P23" s="509">
        <v>0</v>
      </c>
      <c r="Q23" s="509">
        <v>4</v>
      </c>
      <c r="R23" s="510">
        <f t="shared" si="3"/>
        <v>219</v>
      </c>
      <c r="S23" s="124">
        <f>SUM(O23:Q25)</f>
        <v>561</v>
      </c>
      <c r="T23" s="125"/>
    </row>
    <row r="24" spans="1:20" ht="15">
      <c r="A24" s="609"/>
      <c r="B24" s="242" t="str">
        <f>Teams!C13</f>
        <v>Stanislav Nejezchleba</v>
      </c>
      <c r="C24" s="242" t="str">
        <f>Teams!D13</f>
        <v>CZE</v>
      </c>
      <c r="D24" s="165">
        <v>176</v>
      </c>
      <c r="E24" s="165">
        <f>Teams!J13/4</f>
        <v>0</v>
      </c>
      <c r="F24" s="165">
        <f>Teams!E13</f>
        <v>8</v>
      </c>
      <c r="G24" s="503">
        <f t="shared" si="2"/>
        <v>184</v>
      </c>
      <c r="H24" s="83">
        <f>SUM(D23:F25)</f>
        <v>623</v>
      </c>
      <c r="I24" s="115"/>
      <c r="L24" s="609"/>
      <c r="M24" s="242" t="s">
        <v>159</v>
      </c>
      <c r="N24" s="242" t="s">
        <v>121</v>
      </c>
      <c r="O24" s="165">
        <v>131</v>
      </c>
      <c r="P24" s="165">
        <v>0</v>
      </c>
      <c r="Q24" s="165">
        <v>7</v>
      </c>
      <c r="R24" s="503">
        <f t="shared" si="3"/>
        <v>138</v>
      </c>
      <c r="S24" s="83">
        <f>SUM(O23:Q25)</f>
        <v>561</v>
      </c>
      <c r="T24" s="115"/>
    </row>
    <row r="25" spans="1:20" ht="15.75" thickBot="1">
      <c r="A25" s="610"/>
      <c r="B25" s="243" t="str">
        <f>Teams!C14</f>
        <v>Ondřej Surán</v>
      </c>
      <c r="C25" s="243" t="str">
        <f>Teams!D14</f>
        <v>CZE</v>
      </c>
      <c r="D25" s="504">
        <v>171</v>
      </c>
      <c r="E25" s="504">
        <f>Teams!J14/4</f>
        <v>0</v>
      </c>
      <c r="F25" s="504">
        <f>Teams!E14</f>
        <v>0</v>
      </c>
      <c r="G25" s="505">
        <f t="shared" si="2"/>
        <v>171</v>
      </c>
      <c r="H25" s="119">
        <f>SUM(D23:F25)</f>
        <v>623</v>
      </c>
      <c r="I25" s="120">
        <f>AVERAGE(D23:D25)</f>
        <v>201.66666666666666</v>
      </c>
      <c r="L25" s="610"/>
      <c r="M25" s="243" t="s">
        <v>161</v>
      </c>
      <c r="N25" s="243" t="s">
        <v>121</v>
      </c>
      <c r="O25" s="504">
        <v>200</v>
      </c>
      <c r="P25" s="504">
        <v>0</v>
      </c>
      <c r="Q25" s="504">
        <v>4</v>
      </c>
      <c r="R25" s="505">
        <f t="shared" si="3"/>
        <v>204</v>
      </c>
      <c r="S25" s="119">
        <f>SUM(O23:Q25)</f>
        <v>561</v>
      </c>
      <c r="T25" s="120">
        <f>AVERAGE(O23:O25)</f>
        <v>182</v>
      </c>
    </row>
    <row r="26" ht="15" thickTop="1"/>
    <row r="28" spans="2:11" ht="14.25">
      <c r="B28" s="25"/>
      <c r="C28" s="25"/>
      <c r="D28" s="25"/>
      <c r="E28" s="25"/>
      <c r="F28" s="25"/>
      <c r="G28" s="25"/>
      <c r="H28" s="25"/>
      <c r="I28" s="25"/>
      <c r="J28" s="25"/>
      <c r="K28" s="25"/>
    </row>
    <row r="29" spans="2:11" ht="15" thickBot="1">
      <c r="B29" s="25"/>
      <c r="C29" s="25"/>
      <c r="D29" s="25"/>
      <c r="E29" s="25"/>
      <c r="F29" s="25"/>
      <c r="G29" s="25"/>
      <c r="H29" s="25"/>
      <c r="I29" s="25"/>
      <c r="J29" s="25"/>
      <c r="K29" s="25"/>
    </row>
    <row r="30" spans="12:14" ht="49.5" customHeight="1" thickBot="1">
      <c r="L30" s="595" t="s">
        <v>229</v>
      </c>
      <c r="M30" s="596"/>
      <c r="N30" s="597"/>
    </row>
    <row r="31" spans="12:14" ht="9.75" customHeight="1">
      <c r="L31" s="598"/>
      <c r="M31" s="601" t="s">
        <v>1</v>
      </c>
      <c r="N31" s="604" t="s">
        <v>2</v>
      </c>
    </row>
    <row r="32" spans="12:14" ht="9.75" customHeight="1">
      <c r="L32" s="599"/>
      <c r="M32" s="602"/>
      <c r="N32" s="605"/>
    </row>
    <row r="33" spans="12:14" ht="9.75" customHeight="1">
      <c r="L33" s="599"/>
      <c r="M33" s="602"/>
      <c r="N33" s="605"/>
    </row>
    <row r="34" spans="12:14" ht="9.75" customHeight="1" thickBot="1">
      <c r="L34" s="600"/>
      <c r="M34" s="603"/>
      <c r="N34" s="606"/>
    </row>
    <row r="35" spans="12:14" ht="16.5" customHeight="1">
      <c r="L35" s="592" t="s">
        <v>14</v>
      </c>
      <c r="M35" s="242" t="s">
        <v>272</v>
      </c>
      <c r="N35" s="242" t="s">
        <v>122</v>
      </c>
    </row>
    <row r="36" spans="12:14" ht="16.5" customHeight="1">
      <c r="L36" s="593"/>
      <c r="M36" s="242" t="s">
        <v>259</v>
      </c>
      <c r="N36" s="242" t="s">
        <v>122</v>
      </c>
    </row>
    <row r="37" spans="12:14" ht="16.5" customHeight="1" thickBot="1">
      <c r="L37" s="594"/>
      <c r="M37" s="243" t="s">
        <v>255</v>
      </c>
      <c r="N37" s="243" t="s">
        <v>122</v>
      </c>
    </row>
    <row r="38" spans="12:14" ht="16.5" customHeight="1" thickTop="1">
      <c r="L38" s="592" t="s">
        <v>15</v>
      </c>
      <c r="M38" s="121" t="s">
        <v>206</v>
      </c>
      <c r="N38" s="121" t="s">
        <v>121</v>
      </c>
    </row>
    <row r="39" spans="12:14" ht="16.5" customHeight="1">
      <c r="L39" s="593"/>
      <c r="M39" s="73" t="s">
        <v>192</v>
      </c>
      <c r="N39" s="73" t="s">
        <v>121</v>
      </c>
    </row>
    <row r="40" spans="12:14" ht="16.5" customHeight="1" thickBot="1">
      <c r="L40" s="594"/>
      <c r="M40" s="116" t="s">
        <v>115</v>
      </c>
      <c r="N40" s="116" t="s">
        <v>121</v>
      </c>
    </row>
    <row r="41" spans="12:14" ht="16.5" customHeight="1" thickTop="1">
      <c r="L41" s="592" t="s">
        <v>16</v>
      </c>
      <c r="M41" s="121" t="s">
        <v>154</v>
      </c>
      <c r="N41" s="121" t="s">
        <v>121</v>
      </c>
    </row>
    <row r="42" spans="12:14" ht="16.5" customHeight="1">
      <c r="L42" s="593"/>
      <c r="M42" s="73" t="s">
        <v>159</v>
      </c>
      <c r="N42" s="73" t="s">
        <v>121</v>
      </c>
    </row>
    <row r="43" spans="12:14" ht="16.5" customHeight="1" thickBot="1">
      <c r="L43" s="594"/>
      <c r="M43" s="116" t="s">
        <v>161</v>
      </c>
      <c r="N43" s="116" t="s">
        <v>121</v>
      </c>
    </row>
    <row r="44" spans="12:14" ht="16.5" customHeight="1">
      <c r="L44" s="592" t="s">
        <v>17</v>
      </c>
      <c r="M44" s="73" t="s">
        <v>267</v>
      </c>
      <c r="N44" s="73" t="s">
        <v>156</v>
      </c>
    </row>
    <row r="45" spans="12:14" ht="16.5" customHeight="1">
      <c r="L45" s="593"/>
      <c r="M45" s="73" t="s">
        <v>262</v>
      </c>
      <c r="N45" s="73" t="s">
        <v>156</v>
      </c>
    </row>
    <row r="46" spans="12:14" ht="16.5" customHeight="1" thickBot="1">
      <c r="L46" s="594"/>
      <c r="M46" s="116" t="s">
        <v>263</v>
      </c>
      <c r="N46" s="116" t="s">
        <v>156</v>
      </c>
    </row>
    <row r="48" spans="6:15" ht="14.25">
      <c r="F48" s="25"/>
      <c r="G48" s="25"/>
      <c r="H48" s="25"/>
      <c r="I48" s="25"/>
      <c r="J48" s="25"/>
      <c r="K48" s="25"/>
      <c r="L48" s="25"/>
      <c r="M48" s="25"/>
      <c r="N48" s="25"/>
      <c r="O48" s="25"/>
    </row>
    <row r="49" spans="6:15" ht="14.25">
      <c r="F49" s="25"/>
      <c r="G49" s="25"/>
      <c r="H49" s="25"/>
      <c r="I49" s="25"/>
      <c r="J49" s="25"/>
      <c r="K49" s="25"/>
      <c r="L49" s="25"/>
      <c r="M49" s="25"/>
      <c r="N49" s="25"/>
      <c r="O49" s="25"/>
    </row>
    <row r="50" spans="6:15" ht="14.25">
      <c r="F50" s="25"/>
      <c r="G50" s="25"/>
      <c r="H50" s="25"/>
      <c r="I50" s="25"/>
      <c r="J50" s="25"/>
      <c r="K50" s="25"/>
      <c r="L50" s="25"/>
      <c r="M50" s="25"/>
      <c r="N50" s="25"/>
      <c r="O50" s="25"/>
    </row>
    <row r="51" spans="6:15" ht="14.25">
      <c r="F51" s="25"/>
      <c r="G51" s="25"/>
      <c r="H51" s="25"/>
      <c r="I51" s="25"/>
      <c r="J51" s="25"/>
      <c r="K51" s="25"/>
      <c r="L51" s="25"/>
      <c r="M51" s="25"/>
      <c r="N51" s="25"/>
      <c r="O51" s="25"/>
    </row>
    <row r="52" spans="6:15" ht="14.25">
      <c r="F52" s="25"/>
      <c r="G52" s="25"/>
      <c r="H52" s="25"/>
      <c r="I52" s="25"/>
      <c r="J52" s="25"/>
      <c r="K52" s="25"/>
      <c r="L52" s="25"/>
      <c r="M52" s="25"/>
      <c r="N52" s="25"/>
      <c r="O52" s="25"/>
    </row>
  </sheetData>
  <sheetProtection/>
  <mergeCells count="56">
    <mergeCell ref="L20:L22"/>
    <mergeCell ref="L23:L25"/>
    <mergeCell ref="A6:A8"/>
    <mergeCell ref="A9:A11"/>
    <mergeCell ref="A15:I15"/>
    <mergeCell ref="L6:L8"/>
    <mergeCell ref="L9:L11"/>
    <mergeCell ref="L15:T15"/>
    <mergeCell ref="L16:L19"/>
    <mergeCell ref="N16:N19"/>
    <mergeCell ref="O16:O19"/>
    <mergeCell ref="P16:P19"/>
    <mergeCell ref="S16:S19"/>
    <mergeCell ref="Q16:Q19"/>
    <mergeCell ref="T16:T19"/>
    <mergeCell ref="R16:R19"/>
    <mergeCell ref="L1:T1"/>
    <mergeCell ref="L2:L5"/>
    <mergeCell ref="M2:M5"/>
    <mergeCell ref="N2:N5"/>
    <mergeCell ref="O2:O5"/>
    <mergeCell ref="P2:P5"/>
    <mergeCell ref="Q2:Q5"/>
    <mergeCell ref="R2:R5"/>
    <mergeCell ref="S2:S5"/>
    <mergeCell ref="T2:T5"/>
    <mergeCell ref="A1:I1"/>
    <mergeCell ref="A2:A5"/>
    <mergeCell ref="B2:B5"/>
    <mergeCell ref="C2:C5"/>
    <mergeCell ref="D2:D5"/>
    <mergeCell ref="E2:E5"/>
    <mergeCell ref="F2:F5"/>
    <mergeCell ref="G2:G5"/>
    <mergeCell ref="H2:H5"/>
    <mergeCell ref="I2:I5"/>
    <mergeCell ref="A20:A22"/>
    <mergeCell ref="A23:A25"/>
    <mergeCell ref="A16:A19"/>
    <mergeCell ref="B16:B19"/>
    <mergeCell ref="C16:C19"/>
    <mergeCell ref="I16:I19"/>
    <mergeCell ref="M16:M19"/>
    <mergeCell ref="E16:E19"/>
    <mergeCell ref="D16:D19"/>
    <mergeCell ref="F16:F19"/>
    <mergeCell ref="G16:G19"/>
    <mergeCell ref="H16:H19"/>
    <mergeCell ref="L44:L46"/>
    <mergeCell ref="L35:L37"/>
    <mergeCell ref="L38:L40"/>
    <mergeCell ref="L41:L43"/>
    <mergeCell ref="L30:N30"/>
    <mergeCell ref="L31:L34"/>
    <mergeCell ref="M31:M34"/>
    <mergeCell ref="N31:N34"/>
  </mergeCells>
  <conditionalFormatting sqref="A9 A6">
    <cfRule type="cellIs" priority="29" dxfId="279" operator="between" stopIfTrue="1">
      <formula>200</formula>
      <formula>219</formula>
    </cfRule>
    <cfRule type="cellIs" priority="30" dxfId="280" operator="between" stopIfTrue="1">
      <formula>220</formula>
      <formula>249</formula>
    </cfRule>
    <cfRule type="cellIs" priority="31" dxfId="281" operator="between" stopIfTrue="1">
      <formula>250</formula>
      <formula>300</formula>
    </cfRule>
  </conditionalFormatting>
  <conditionalFormatting sqref="A23 A20">
    <cfRule type="cellIs" priority="26" dxfId="279" operator="between" stopIfTrue="1">
      <formula>200</formula>
      <formula>219</formula>
    </cfRule>
    <cfRule type="cellIs" priority="27" dxfId="280" operator="between" stopIfTrue="1">
      <formula>220</formula>
      <formula>249</formula>
    </cfRule>
    <cfRule type="cellIs" priority="28" dxfId="281" operator="between" stopIfTrue="1">
      <formula>250</formula>
      <formula>300</formula>
    </cfRule>
  </conditionalFormatting>
  <conditionalFormatting sqref="L9 L6">
    <cfRule type="cellIs" priority="23" dxfId="279" operator="between" stopIfTrue="1">
      <formula>200</formula>
      <formula>219</formula>
    </cfRule>
    <cfRule type="cellIs" priority="24" dxfId="280" operator="between" stopIfTrue="1">
      <formula>220</formula>
      <formula>249</formula>
    </cfRule>
    <cfRule type="cellIs" priority="25" dxfId="281" operator="between" stopIfTrue="1">
      <formula>250</formula>
      <formula>300</formula>
    </cfRule>
  </conditionalFormatting>
  <conditionalFormatting sqref="L23 L20">
    <cfRule type="cellIs" priority="20" dxfId="279" operator="between" stopIfTrue="1">
      <formula>200</formula>
      <formula>219</formula>
    </cfRule>
    <cfRule type="cellIs" priority="21" dxfId="280" operator="between" stopIfTrue="1">
      <formula>220</formula>
      <formula>249</formula>
    </cfRule>
    <cfRule type="cellIs" priority="22" dxfId="281" operator="between" stopIfTrue="1">
      <formula>250</formula>
      <formula>300</formula>
    </cfRule>
  </conditionalFormatting>
  <conditionalFormatting sqref="L35">
    <cfRule type="cellIs" priority="17" dxfId="279" operator="between" stopIfTrue="1">
      <formula>200</formula>
      <formula>219</formula>
    </cfRule>
    <cfRule type="cellIs" priority="18" dxfId="280" operator="between" stopIfTrue="1">
      <formula>220</formula>
      <formula>249</formula>
    </cfRule>
    <cfRule type="cellIs" priority="19" dxfId="281" operator="between" stopIfTrue="1">
      <formula>250</formula>
      <formula>300</formula>
    </cfRule>
  </conditionalFormatting>
  <conditionalFormatting sqref="D6:D11">
    <cfRule type="cellIs" priority="14" dxfId="279" operator="between" stopIfTrue="1">
      <formula>200</formula>
      <formula>219</formula>
    </cfRule>
    <cfRule type="cellIs" priority="15" dxfId="280" operator="between" stopIfTrue="1">
      <formula>220</formula>
      <formula>249</formula>
    </cfRule>
    <cfRule type="cellIs" priority="16" dxfId="281" operator="between" stopIfTrue="1">
      <formula>250</formula>
      <formula>300</formula>
    </cfRule>
  </conditionalFormatting>
  <conditionalFormatting sqref="D6:D11">
    <cfRule type="cellIs" priority="13" dxfId="282" operator="equal">
      <formula>300</formula>
    </cfRule>
  </conditionalFormatting>
  <conditionalFormatting sqref="O6:O11">
    <cfRule type="cellIs" priority="10" dxfId="279" operator="between" stopIfTrue="1">
      <formula>200</formula>
      <formula>219</formula>
    </cfRule>
    <cfRule type="cellIs" priority="11" dxfId="280" operator="between" stopIfTrue="1">
      <formula>220</formula>
      <formula>249</formula>
    </cfRule>
    <cfRule type="cellIs" priority="12" dxfId="281" operator="between" stopIfTrue="1">
      <formula>250</formula>
      <formula>300</formula>
    </cfRule>
  </conditionalFormatting>
  <conditionalFormatting sqref="O6:O11">
    <cfRule type="cellIs" priority="9" dxfId="282" operator="equal">
      <formula>300</formula>
    </cfRule>
  </conditionalFormatting>
  <conditionalFormatting sqref="D20:D25">
    <cfRule type="cellIs" priority="6" dxfId="279" operator="between" stopIfTrue="1">
      <formula>200</formula>
      <formula>219</formula>
    </cfRule>
    <cfRule type="cellIs" priority="7" dxfId="280" operator="between" stopIfTrue="1">
      <formula>220</formula>
      <formula>249</formula>
    </cfRule>
    <cfRule type="cellIs" priority="8" dxfId="281" operator="between" stopIfTrue="1">
      <formula>250</formula>
      <formula>300</formula>
    </cfRule>
  </conditionalFormatting>
  <conditionalFormatting sqref="D20:D25">
    <cfRule type="cellIs" priority="5" dxfId="282" operator="equal">
      <formula>300</formula>
    </cfRule>
  </conditionalFormatting>
  <conditionalFormatting sqref="O20:O25">
    <cfRule type="cellIs" priority="2" dxfId="279" operator="between" stopIfTrue="1">
      <formula>200</formula>
      <formula>219</formula>
    </cfRule>
    <cfRule type="cellIs" priority="3" dxfId="280" operator="between" stopIfTrue="1">
      <formula>220</formula>
      <formula>249</formula>
    </cfRule>
    <cfRule type="cellIs" priority="4" dxfId="281" operator="between" stopIfTrue="1">
      <formula>250</formula>
      <formula>300</formula>
    </cfRule>
  </conditionalFormatting>
  <conditionalFormatting sqref="O20:O25">
    <cfRule type="cellIs" priority="1" dxfId="282" operator="equal">
      <formula>300</formula>
    </cfRule>
  </conditionalFormatting>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6" tint="-0.24997000396251678"/>
  </sheetPr>
  <dimension ref="A1:T191"/>
  <sheetViews>
    <sheetView zoomScale="90" zoomScaleNormal="90" zoomScalePageLayoutView="0" workbookViewId="0" topLeftCell="A1">
      <selection activeCell="B6" sqref="B6"/>
    </sheetView>
  </sheetViews>
  <sheetFormatPr defaultColWidth="9.140625" defaultRowHeight="15"/>
  <cols>
    <col min="1" max="1" width="5.7109375" style="0" customWidth="1"/>
    <col min="2" max="2" width="24.28125" style="0" customWidth="1"/>
    <col min="3" max="3" width="8.7109375" style="48" customWidth="1"/>
    <col min="4" max="4" width="8.7109375" style="44" customWidth="1"/>
    <col min="5" max="12" width="8.7109375" style="0" customWidth="1"/>
    <col min="13" max="13" width="10.7109375" style="0" customWidth="1"/>
    <col min="14" max="14" width="8.7109375" style="0" customWidth="1"/>
    <col min="15" max="20" width="10.8515625" style="0" customWidth="1"/>
  </cols>
  <sheetData>
    <row r="1" spans="1:15" ht="21">
      <c r="A1" s="619" t="s">
        <v>230</v>
      </c>
      <c r="B1" s="619"/>
      <c r="C1" s="619"/>
      <c r="D1" s="619"/>
      <c r="E1" s="619"/>
      <c r="F1" s="619"/>
      <c r="G1" s="619"/>
      <c r="H1" s="619"/>
      <c r="I1" s="619"/>
      <c r="J1" s="619"/>
      <c r="K1" s="619"/>
      <c r="L1" s="619"/>
      <c r="M1" s="619"/>
      <c r="N1" s="619"/>
      <c r="O1" s="619"/>
    </row>
    <row r="2" spans="1:16" ht="14.25">
      <c r="A2" s="620"/>
      <c r="B2" s="529" t="s">
        <v>1</v>
      </c>
      <c r="C2" s="622" t="s">
        <v>2</v>
      </c>
      <c r="D2" s="541" t="s">
        <v>10</v>
      </c>
      <c r="E2" s="529" t="s">
        <v>3</v>
      </c>
      <c r="F2" s="529" t="s">
        <v>4</v>
      </c>
      <c r="G2" s="529" t="s">
        <v>5</v>
      </c>
      <c r="H2" s="529" t="s">
        <v>6</v>
      </c>
      <c r="I2" s="529" t="s">
        <v>7</v>
      </c>
      <c r="J2" s="529" t="s">
        <v>8</v>
      </c>
      <c r="K2" s="541" t="s">
        <v>9</v>
      </c>
      <c r="L2" s="541" t="s">
        <v>10</v>
      </c>
      <c r="M2" s="538" t="s">
        <v>13</v>
      </c>
      <c r="N2" s="616" t="s">
        <v>11</v>
      </c>
      <c r="O2" s="581" t="s">
        <v>12</v>
      </c>
      <c r="P2" t="s">
        <v>211</v>
      </c>
    </row>
    <row r="3" spans="1:15" ht="14.25">
      <c r="A3" s="621"/>
      <c r="B3" s="529"/>
      <c r="C3" s="622"/>
      <c r="D3" s="541"/>
      <c r="E3" s="529"/>
      <c r="F3" s="529"/>
      <c r="G3" s="529"/>
      <c r="H3" s="529"/>
      <c r="I3" s="529"/>
      <c r="J3" s="529"/>
      <c r="K3" s="541"/>
      <c r="L3" s="541"/>
      <c r="M3" s="538"/>
      <c r="N3" s="617"/>
      <c r="O3" s="582"/>
    </row>
    <row r="4" spans="1:16" ht="15">
      <c r="A4" s="621"/>
      <c r="B4" s="529"/>
      <c r="C4" s="622"/>
      <c r="D4" s="541"/>
      <c r="E4" s="529"/>
      <c r="F4" s="529"/>
      <c r="G4" s="529"/>
      <c r="H4" s="529"/>
      <c r="I4" s="529"/>
      <c r="J4" s="529"/>
      <c r="K4" s="541"/>
      <c r="L4" s="541"/>
      <c r="M4" s="538"/>
      <c r="N4" s="617"/>
      <c r="O4" s="582"/>
      <c r="P4" s="57">
        <f>MAX(P6:P138)</f>
        <v>258</v>
      </c>
    </row>
    <row r="5" spans="1:15" ht="29.25" customHeight="1" thickBot="1">
      <c r="A5" s="621"/>
      <c r="B5" s="530"/>
      <c r="C5" s="623"/>
      <c r="D5" s="570"/>
      <c r="E5" s="530"/>
      <c r="F5" s="530"/>
      <c r="G5" s="530"/>
      <c r="H5" s="530"/>
      <c r="I5" s="530"/>
      <c r="J5" s="530"/>
      <c r="K5" s="570"/>
      <c r="L5" s="570"/>
      <c r="M5" s="539"/>
      <c r="N5" s="618"/>
      <c r="O5" s="608"/>
    </row>
    <row r="6" spans="1:16" ht="15.75" customHeight="1">
      <c r="A6" s="612" t="s">
        <v>14</v>
      </c>
      <c r="B6" s="461" t="s">
        <v>255</v>
      </c>
      <c r="C6" s="465" t="str">
        <f>VLOOKUP(B6,Single!$C$6:$N$95,2,0)</f>
        <v>CZE</v>
      </c>
      <c r="D6" s="466">
        <f>VLOOKUP(B6,Single!$C$6:$N$95,3,0)</f>
        <v>0</v>
      </c>
      <c r="E6" s="466">
        <f>VLOOKUP(B6,Single!$C$6:$N$95,4,0)</f>
        <v>247</v>
      </c>
      <c r="F6" s="466">
        <f>VLOOKUP(B6,Single!$C$6:$N$95,5,0)</f>
        <v>181</v>
      </c>
      <c r="G6" s="466">
        <f>VLOOKUP(B6,Single!$C$6:$N$95,6,0)</f>
        <v>211</v>
      </c>
      <c r="H6" s="466">
        <f>VLOOKUP(B6,Single!$C$6:$N$95,7,0)</f>
        <v>231</v>
      </c>
      <c r="I6" s="466">
        <f>VLOOKUP(B6,Single!$C$6:$N$95,8,0)</f>
        <v>242</v>
      </c>
      <c r="J6" s="466">
        <f>VLOOKUP(B6,Single!$C$6:$N$95,9,0)</f>
        <v>198</v>
      </c>
      <c r="K6" s="466">
        <f>VLOOKUP(B6,Single!$C$6:$N$95,10,0)</f>
        <v>0</v>
      </c>
      <c r="L6" s="466">
        <f>VLOOKUP(B6,Single!$C$6:$N$95,11,0)</f>
        <v>0</v>
      </c>
      <c r="M6" s="466">
        <f aca="true" t="shared" si="0" ref="M6:M37">SUM(E6:L6)</f>
        <v>1310</v>
      </c>
      <c r="N6" s="81">
        <f>SUM(E6:L8)</f>
        <v>3427</v>
      </c>
      <c r="O6" s="158">
        <f>AVERAGE(E6:J8)</f>
        <v>214.1875</v>
      </c>
      <c r="P6" s="180">
        <f>MAX(E6:J6)</f>
        <v>247</v>
      </c>
    </row>
    <row r="7" spans="1:16" ht="15.75" customHeight="1">
      <c r="A7" s="612"/>
      <c r="B7" s="463" t="s">
        <v>255</v>
      </c>
      <c r="C7" s="135"/>
      <c r="D7" s="205">
        <f>VLOOKUP(B7,Doubles!$C$6:$N$93,3,0)</f>
        <v>0</v>
      </c>
      <c r="E7" s="57">
        <f>VLOOKUP(B7,Doubles!$C$6:$N$93,4,0)</f>
        <v>215</v>
      </c>
      <c r="F7" s="57">
        <f>VLOOKUP(B7,Doubles!$C$6:$N$93,5,0)</f>
        <v>202</v>
      </c>
      <c r="G7" s="57">
        <f>VLOOKUP(B7,Doubles!$C$6:$N$93,6,0)</f>
        <v>203</v>
      </c>
      <c r="H7" s="57">
        <f>VLOOKUP(B7,Doubles!$C$6:$N$93,7,0)</f>
        <v>193</v>
      </c>
      <c r="I7" s="57">
        <f>VLOOKUP(B7,Doubles!$C$6:$N$93,8,0)</f>
        <v>179</v>
      </c>
      <c r="J7" s="57">
        <f>VLOOKUP(B7,Doubles!$C$6:$N$93,9,0)</f>
        <v>232</v>
      </c>
      <c r="K7" s="57">
        <f>VLOOKUP(B7,Doubles!$C$6:$N$93,10,0)</f>
        <v>0</v>
      </c>
      <c r="L7" s="146">
        <f>VLOOKUP(B7,Doubles!$C$6:$N$93,11,0)</f>
        <v>0</v>
      </c>
      <c r="M7" s="146">
        <f t="shared" si="0"/>
        <v>1224</v>
      </c>
      <c r="N7" s="83">
        <f>SUM(E6:L8)</f>
        <v>3427</v>
      </c>
      <c r="O7" s="156">
        <f>AVERAGE(E6:J8)</f>
        <v>214.1875</v>
      </c>
      <c r="P7" s="180">
        <f aca="true" t="shared" si="1" ref="P7:P70">MAX(E7:J7)</f>
        <v>232</v>
      </c>
    </row>
    <row r="8" spans="1:18" ht="15.75" customHeight="1" thickBot="1">
      <c r="A8" s="613"/>
      <c r="B8" s="430" t="s">
        <v>255</v>
      </c>
      <c r="C8" s="141"/>
      <c r="D8" s="203" t="e">
        <f>VLOOKUP(B8,Teams!C51:L134,3,0)</f>
        <v>#N/A</v>
      </c>
      <c r="E8" s="117">
        <f>VLOOKUP(B8,Teams!$C$6:$L$89,4,0)</f>
        <v>217</v>
      </c>
      <c r="F8" s="117">
        <f>VLOOKUP(B8,Teams!$C$6:$L$89,5,0)</f>
        <v>182</v>
      </c>
      <c r="G8" s="117">
        <f>VLOOKUP(B8,Teams!$C$6:$L$89,6,0)</f>
        <v>236</v>
      </c>
      <c r="H8" s="117">
        <f>VLOOKUP(B8,Teams!$C$6:$L$89,7,0)</f>
        <v>258</v>
      </c>
      <c r="I8" s="138"/>
      <c r="J8" s="138"/>
      <c r="K8" s="117">
        <f>VLOOKUP(B8,Teams!$C$6:$L$89,8,0)</f>
        <v>0</v>
      </c>
      <c r="L8" s="117">
        <f>VLOOKUP(B8,Teams!$C$6:$L$89,9,0)</f>
        <v>0</v>
      </c>
      <c r="M8" s="117">
        <f t="shared" si="0"/>
        <v>893</v>
      </c>
      <c r="N8" s="131">
        <f>SUM(E6:L8)</f>
        <v>3427</v>
      </c>
      <c r="O8" s="157">
        <f>AVERAGE(E6:J8)</f>
        <v>214.1875</v>
      </c>
      <c r="P8" s="180">
        <f t="shared" si="1"/>
        <v>258</v>
      </c>
      <c r="R8">
        <f>(M6+M7+M8)</f>
        <v>3427</v>
      </c>
    </row>
    <row r="9" spans="1:16" ht="15.75" customHeight="1" thickTop="1">
      <c r="A9" s="612" t="s">
        <v>15</v>
      </c>
      <c r="B9" s="464" t="s">
        <v>263</v>
      </c>
      <c r="C9" s="121" t="str">
        <f>VLOOKUP(B9,Single!$C$6:$N$95,2,0)</f>
        <v>SVK</v>
      </c>
      <c r="D9" s="122">
        <f>VLOOKUP(B9,Single!$C$6:$N$95,3,0)</f>
        <v>4</v>
      </c>
      <c r="E9" s="122">
        <f>VLOOKUP(B9,Single!$C$6:$N$95,4,0)</f>
        <v>136</v>
      </c>
      <c r="F9" s="122">
        <f>VLOOKUP(B9,Single!$C$6:$N$95,5,0)</f>
        <v>203</v>
      </c>
      <c r="G9" s="122">
        <f>VLOOKUP(B9,Single!$C$6:$N$95,6,0)</f>
        <v>223</v>
      </c>
      <c r="H9" s="122">
        <f>VLOOKUP(B9,Single!$C$6:$N$95,7,0)</f>
        <v>217</v>
      </c>
      <c r="I9" s="122">
        <f>VLOOKUP(B9,Single!$C$6:$N$95,8,0)</f>
        <v>218</v>
      </c>
      <c r="J9" s="122">
        <f>VLOOKUP(B9,Single!$C$6:$N$95,9,0)</f>
        <v>236</v>
      </c>
      <c r="K9" s="122">
        <f>VLOOKUP(B9,Single!$C$6:$N$95,10,0)</f>
        <v>0</v>
      </c>
      <c r="L9" s="122">
        <f>VLOOKUP(B9,Single!$C$6:$N$95,11,0)</f>
        <v>24</v>
      </c>
      <c r="M9" s="122">
        <f t="shared" si="0"/>
        <v>1257</v>
      </c>
      <c r="N9" s="124">
        <f>SUM(E9:L11)</f>
        <v>3373</v>
      </c>
      <c r="O9" s="159">
        <f>AVERAGE(E9:J11)</f>
        <v>206.8125</v>
      </c>
      <c r="P9" s="179">
        <f t="shared" si="1"/>
        <v>236</v>
      </c>
    </row>
    <row r="10" spans="1:16" ht="15.75" customHeight="1">
      <c r="A10" s="612"/>
      <c r="B10" s="415" t="s">
        <v>263</v>
      </c>
      <c r="C10" s="141"/>
      <c r="D10" s="203">
        <f>VLOOKUP(B10,Doubles!$C$6:$N$93,3,0)</f>
        <v>4</v>
      </c>
      <c r="E10" s="57">
        <f>VLOOKUP(B10,Doubles!$C$6:$N$93,4,0)</f>
        <v>220</v>
      </c>
      <c r="F10" s="57">
        <f>VLOOKUP(B10,Doubles!$C$6:$N$93,5,0)</f>
        <v>189</v>
      </c>
      <c r="G10" s="57">
        <f>VLOOKUP(B10,Doubles!$C$6:$N$93,6,0)</f>
        <v>209</v>
      </c>
      <c r="H10" s="57">
        <f>VLOOKUP(B10,Doubles!$C$6:$N$93,7,0)</f>
        <v>174</v>
      </c>
      <c r="I10" s="57">
        <f>VLOOKUP(B10,Doubles!$C$6:$N$93,8,0)</f>
        <v>243</v>
      </c>
      <c r="J10" s="57">
        <f>VLOOKUP(B10,Doubles!$C$6:$N$93,9,0)</f>
        <v>200</v>
      </c>
      <c r="K10" s="57">
        <f>VLOOKUP(B10,Doubles!$C$6:$N$93,10,0)</f>
        <v>0</v>
      </c>
      <c r="L10" s="57">
        <f>VLOOKUP(B10,Doubles!$C$6:$N$93,11,0)</f>
        <v>24</v>
      </c>
      <c r="M10" s="57">
        <f t="shared" si="0"/>
        <v>1259</v>
      </c>
      <c r="N10" s="83">
        <f>SUM(E9:L11)</f>
        <v>3373</v>
      </c>
      <c r="O10" s="156">
        <f>AVERAGE(E9:J11)</f>
        <v>206.8125</v>
      </c>
      <c r="P10" s="180">
        <f t="shared" si="1"/>
        <v>243</v>
      </c>
    </row>
    <row r="11" spans="1:18" ht="15.75" customHeight="1" thickBot="1">
      <c r="A11" s="613"/>
      <c r="B11" s="412" t="s">
        <v>263</v>
      </c>
      <c r="C11" s="137"/>
      <c r="D11" s="204" t="e">
        <f>VLOOKUP(B11,Teams!C93:L176,3,0)</f>
        <v>#N/A</v>
      </c>
      <c r="E11" s="117">
        <f>VLOOKUP(B11,Teams!$C$6:$L$89,4,0)</f>
        <v>229</v>
      </c>
      <c r="F11" s="117">
        <f>VLOOKUP(B11,Teams!$C$6:$L$89,5,0)</f>
        <v>200</v>
      </c>
      <c r="G11" s="117">
        <f>VLOOKUP(B11,Teams!$C$6:$L$89,6,0)</f>
        <v>211</v>
      </c>
      <c r="H11" s="117">
        <f>VLOOKUP(B11,Teams!$C$6:$L$89,7,0)</f>
        <v>201</v>
      </c>
      <c r="I11" s="117"/>
      <c r="J11" s="117"/>
      <c r="K11" s="117">
        <f>VLOOKUP(B11,Teams!$C$6:$L$89,8,0)</f>
        <v>0</v>
      </c>
      <c r="L11" s="117">
        <f>VLOOKUP(B11,Teams!$C$6:$L$89,9,0)</f>
        <v>16</v>
      </c>
      <c r="M11" s="117">
        <f t="shared" si="0"/>
        <v>857</v>
      </c>
      <c r="N11" s="131">
        <f>SUM(E9:L11)</f>
        <v>3373</v>
      </c>
      <c r="O11" s="157">
        <f>AVERAGE(E9:J11)</f>
        <v>206.8125</v>
      </c>
      <c r="P11" s="179">
        <f t="shared" si="1"/>
        <v>229</v>
      </c>
      <c r="R11">
        <f>(M9+M10+M11)</f>
        <v>3373</v>
      </c>
    </row>
    <row r="12" spans="1:16" ht="15.75" customHeight="1" thickTop="1">
      <c r="A12" s="612" t="s">
        <v>16</v>
      </c>
      <c r="B12" s="434" t="s">
        <v>115</v>
      </c>
      <c r="C12" s="144" t="str">
        <f>VLOOKUP(B12,Single!$C$6:$N$95,2,0)</f>
        <v>HUN</v>
      </c>
      <c r="D12" s="132">
        <f>VLOOKUP(B12,Single!$C$6:$N$95,3,0)</f>
        <v>4</v>
      </c>
      <c r="E12" s="132">
        <f>VLOOKUP(B12,Single!$C$6:$N$95,4,0)</f>
        <v>182</v>
      </c>
      <c r="F12" s="132">
        <f>VLOOKUP(B12,Single!$C$6:$N$95,5,0)</f>
        <v>223</v>
      </c>
      <c r="G12" s="132">
        <f>VLOOKUP(B12,Single!$C$6:$N$95,6,0)</f>
        <v>222</v>
      </c>
      <c r="H12" s="132">
        <f>VLOOKUP(B12,Single!$C$6:$N$95,7,0)</f>
        <v>215</v>
      </c>
      <c r="I12" s="132">
        <f>VLOOKUP(B12,Single!$C$6:$N$95,8,0)</f>
        <v>217</v>
      </c>
      <c r="J12" s="132">
        <f>VLOOKUP(B12,Single!$C$6:$N$95,9,0)</f>
        <v>238</v>
      </c>
      <c r="K12" s="132">
        <f>VLOOKUP(B12,Single!$C$6:$N$95,10,0)</f>
        <v>0</v>
      </c>
      <c r="L12" s="132">
        <f>VLOOKUP(B12,Single!$C$6:$N$95,11,0)</f>
        <v>24</v>
      </c>
      <c r="M12" s="132">
        <f t="shared" si="0"/>
        <v>1321</v>
      </c>
      <c r="N12" s="124">
        <f>SUM(E12:L14)</f>
        <v>3261</v>
      </c>
      <c r="O12" s="159">
        <f>AVERAGE(E12:J14)</f>
        <v>199.8125</v>
      </c>
      <c r="P12" s="180">
        <f t="shared" si="1"/>
        <v>238</v>
      </c>
    </row>
    <row r="13" spans="1:16" ht="15.75" customHeight="1">
      <c r="A13" s="612"/>
      <c r="B13" s="435" t="s">
        <v>115</v>
      </c>
      <c r="C13" s="135"/>
      <c r="D13" s="205">
        <f>VLOOKUP(B13,Doubles!$C$6:$N$93,3,0)</f>
        <v>4</v>
      </c>
      <c r="E13" s="57">
        <f>VLOOKUP(B13,Doubles!$C$6:$N$93,4,0)</f>
        <v>157</v>
      </c>
      <c r="F13" s="57">
        <f>VLOOKUP(B13,Doubles!$C$6:$N$93,5,0)</f>
        <v>178</v>
      </c>
      <c r="G13" s="57">
        <f>VLOOKUP(B13,Doubles!$C$6:$N$93,6,0)</f>
        <v>163</v>
      </c>
      <c r="H13" s="57">
        <f>VLOOKUP(B13,Doubles!$C$6:$N$93,7,0)</f>
        <v>206</v>
      </c>
      <c r="I13" s="57">
        <f>VLOOKUP(B13,Doubles!$C$6:$N$93,8,0)</f>
        <v>180</v>
      </c>
      <c r="J13" s="57">
        <f>VLOOKUP(B13,Doubles!$C$6:$N$93,9,0)</f>
        <v>169</v>
      </c>
      <c r="K13" s="57">
        <f>VLOOKUP(B13,Doubles!$C$6:$N$93,10,0)</f>
        <v>0</v>
      </c>
      <c r="L13" s="146">
        <f>VLOOKUP(B13,Doubles!$C$6:$N$93,11,0)</f>
        <v>24</v>
      </c>
      <c r="M13" s="146">
        <f t="shared" si="0"/>
        <v>1077</v>
      </c>
      <c r="N13" s="83">
        <f>SUM(E12:L14)</f>
        <v>3261</v>
      </c>
      <c r="O13" s="156">
        <f>AVERAGE(E12:J14)</f>
        <v>199.8125</v>
      </c>
      <c r="P13" s="180">
        <f t="shared" si="1"/>
        <v>206</v>
      </c>
    </row>
    <row r="14" spans="1:18" ht="15.75" customHeight="1" thickBot="1">
      <c r="A14" s="613"/>
      <c r="B14" s="421" t="s">
        <v>115</v>
      </c>
      <c r="C14" s="137"/>
      <c r="D14" s="204" t="e">
        <f>VLOOKUP(B14,Teams!C99:L182,3,0)</f>
        <v>#N/A</v>
      </c>
      <c r="E14" s="117">
        <f>VLOOKUP(B14,Teams!$C$6:$L$89,4,0)</f>
        <v>219</v>
      </c>
      <c r="F14" s="117">
        <f>VLOOKUP(B14,Teams!$C$6:$L$89,5,0)</f>
        <v>191</v>
      </c>
      <c r="G14" s="117">
        <f>VLOOKUP(B14,Teams!$C$6:$L$89,6,0)</f>
        <v>225</v>
      </c>
      <c r="H14" s="117">
        <f>VLOOKUP(B14,Teams!$C$6:$L$89,7,0)</f>
        <v>212</v>
      </c>
      <c r="I14" s="138"/>
      <c r="J14" s="138"/>
      <c r="K14" s="117">
        <f>VLOOKUP(B14,Teams!$C$6:$L$89,8,0)</f>
        <v>0</v>
      </c>
      <c r="L14" s="117">
        <f>VLOOKUP(B14,Teams!$C$6:$L$89,9,0)</f>
        <v>16</v>
      </c>
      <c r="M14" s="117">
        <f t="shared" si="0"/>
        <v>863</v>
      </c>
      <c r="N14" s="131">
        <f>SUM(E12:L14)</f>
        <v>3261</v>
      </c>
      <c r="O14" s="157">
        <f>AVERAGE(E12:J14)</f>
        <v>199.8125</v>
      </c>
      <c r="P14" s="180">
        <f t="shared" si="1"/>
        <v>225</v>
      </c>
      <c r="R14">
        <f>(M12+M13+M14)</f>
        <v>3261</v>
      </c>
    </row>
    <row r="15" spans="1:16" ht="15.75" customHeight="1" thickTop="1">
      <c r="A15" s="612" t="s">
        <v>17</v>
      </c>
      <c r="B15" s="416" t="s">
        <v>154</v>
      </c>
      <c r="C15" s="121" t="str">
        <f>VLOOKUP(B15,Single!$C$6:$N$95,2,0)</f>
        <v>HUN</v>
      </c>
      <c r="D15" s="122">
        <f>VLOOKUP(B15,Single!$C$6:$N$95,3,0)</f>
        <v>4</v>
      </c>
      <c r="E15" s="122">
        <f>VLOOKUP(B15,Single!$C$6:$N$95,4,0)</f>
        <v>206</v>
      </c>
      <c r="F15" s="122">
        <f>VLOOKUP(B15,Single!$C$6:$N$95,5,0)</f>
        <v>137</v>
      </c>
      <c r="G15" s="122">
        <f>VLOOKUP(B15,Single!$C$6:$N$95,6,0)</f>
        <v>173</v>
      </c>
      <c r="H15" s="122">
        <f>VLOOKUP(B15,Single!$C$6:$N$95,7,0)</f>
        <v>151</v>
      </c>
      <c r="I15" s="122">
        <f>VLOOKUP(B15,Single!$C$6:$N$95,8,0)</f>
        <v>188</v>
      </c>
      <c r="J15" s="122">
        <f>VLOOKUP(B15,Single!$C$6:$N$95,9,0)</f>
        <v>201</v>
      </c>
      <c r="K15" s="122">
        <f>VLOOKUP(B15,Single!$C$6:$N$95,10,0)</f>
        <v>0</v>
      </c>
      <c r="L15" s="122">
        <f>VLOOKUP(B15,Single!$C$6:$N$95,11,0)</f>
        <v>24</v>
      </c>
      <c r="M15" s="122">
        <f t="shared" si="0"/>
        <v>1080</v>
      </c>
      <c r="N15" s="124">
        <f>SUM(E15:L17)</f>
        <v>3180</v>
      </c>
      <c r="O15" s="159">
        <f>AVERAGE(E15:J17)</f>
        <v>194.75</v>
      </c>
      <c r="P15" s="180">
        <f t="shared" si="1"/>
        <v>206</v>
      </c>
    </row>
    <row r="16" spans="1:16" ht="15.75" customHeight="1">
      <c r="A16" s="612"/>
      <c r="B16" s="417" t="s">
        <v>154</v>
      </c>
      <c r="C16" s="141"/>
      <c r="D16" s="203">
        <f>VLOOKUP(B16,Doubles!$C$6:$N$93,3,0)</f>
        <v>4</v>
      </c>
      <c r="E16" s="57">
        <f>VLOOKUP(B16,Doubles!$C$6:$N$93,4,0)</f>
        <v>171</v>
      </c>
      <c r="F16" s="57">
        <f>VLOOKUP(B16,Doubles!$C$6:$N$93,5,0)</f>
        <v>183</v>
      </c>
      <c r="G16" s="57">
        <f>VLOOKUP(B16,Doubles!$C$6:$N$93,6,0)</f>
        <v>190</v>
      </c>
      <c r="H16" s="57">
        <f>VLOOKUP(B16,Doubles!$C$6:$N$93,7,0)</f>
        <v>186</v>
      </c>
      <c r="I16" s="57">
        <f>VLOOKUP(B16,Doubles!$C$6:$N$93,8,0)</f>
        <v>221</v>
      </c>
      <c r="J16" s="57">
        <f>VLOOKUP(B16,Doubles!$C$6:$N$93,9,0)</f>
        <v>255</v>
      </c>
      <c r="K16" s="57">
        <f>VLOOKUP(B16,Doubles!$C$6:$N$93,10,0)</f>
        <v>0</v>
      </c>
      <c r="L16" s="57">
        <f>VLOOKUP(B16,Doubles!$C$6:$N$93,11,0)</f>
        <v>24</v>
      </c>
      <c r="M16" s="57">
        <f t="shared" si="0"/>
        <v>1230</v>
      </c>
      <c r="N16" s="83">
        <f>SUM(E15:L17)</f>
        <v>3180</v>
      </c>
      <c r="O16" s="156">
        <f>AVERAGE(E15:J17)</f>
        <v>194.75</v>
      </c>
      <c r="P16" s="180">
        <f t="shared" si="1"/>
        <v>255</v>
      </c>
    </row>
    <row r="17" spans="1:18" ht="15.75" customHeight="1" thickBot="1">
      <c r="A17" s="613"/>
      <c r="B17" s="418" t="s">
        <v>154</v>
      </c>
      <c r="C17" s="137"/>
      <c r="D17" s="204" t="e">
        <f>VLOOKUP(B17,Teams!C147:L230,3,0)</f>
        <v>#N/A</v>
      </c>
      <c r="E17" s="117">
        <f>VLOOKUP(B17,Teams!$C$6:$L$89,4,0)</f>
        <v>193</v>
      </c>
      <c r="F17" s="117">
        <f>VLOOKUP(B17,Teams!$C$6:$L$89,5,0)</f>
        <v>225</v>
      </c>
      <c r="G17" s="117">
        <f>VLOOKUP(B17,Teams!$C$6:$L$89,6,0)</f>
        <v>226</v>
      </c>
      <c r="H17" s="117">
        <f>VLOOKUP(B17,Teams!$C$6:$L$89,7,0)</f>
        <v>210</v>
      </c>
      <c r="I17" s="117"/>
      <c r="J17" s="117"/>
      <c r="K17" s="117">
        <f>VLOOKUP(B17,Teams!$C$6:$L$89,8,0)</f>
        <v>0</v>
      </c>
      <c r="L17" s="117">
        <f>VLOOKUP(B17,Teams!$C$6:$L$89,9,0)</f>
        <v>16</v>
      </c>
      <c r="M17" s="117">
        <f t="shared" si="0"/>
        <v>870</v>
      </c>
      <c r="N17" s="131">
        <f>SUM(E15:L17)</f>
        <v>3180</v>
      </c>
      <c r="O17" s="157">
        <f>AVERAGE(E15:J17)</f>
        <v>194.75</v>
      </c>
      <c r="P17" s="180">
        <f t="shared" si="1"/>
        <v>226</v>
      </c>
      <c r="R17">
        <f>(M15+M16+M17)</f>
        <v>3180</v>
      </c>
    </row>
    <row r="18" spans="1:16" ht="15.75" customHeight="1" thickTop="1">
      <c r="A18" s="612" t="s">
        <v>18</v>
      </c>
      <c r="B18" s="483" t="s">
        <v>248</v>
      </c>
      <c r="C18" s="73" t="str">
        <f>VLOOKUP(B18,Single!$C$6:$N$95,2,0)</f>
        <v>HUN</v>
      </c>
      <c r="D18" s="56">
        <f>VLOOKUP(B18,Single!$C$6:$N$95,3,0)</f>
        <v>0</v>
      </c>
      <c r="E18" s="122">
        <f>VLOOKUP(B18,Single!$C$6:$N$95,4,0)</f>
        <v>205</v>
      </c>
      <c r="F18" s="122">
        <f>VLOOKUP(B18,Single!$C$6:$N$95,5,0)</f>
        <v>198</v>
      </c>
      <c r="G18" s="122">
        <f>VLOOKUP(B18,Single!$C$6:$N$95,6,0)</f>
        <v>188</v>
      </c>
      <c r="H18" s="122">
        <f>VLOOKUP(B18,Single!$C$6:$N$95,7,0)</f>
        <v>234</v>
      </c>
      <c r="I18" s="122">
        <f>VLOOKUP(B18,Single!$C$6:$N$95,8,0)</f>
        <v>223</v>
      </c>
      <c r="J18" s="122">
        <f>VLOOKUP(B18,Single!$C$6:$N$95,9,0)</f>
        <v>166</v>
      </c>
      <c r="K18" s="122">
        <f>VLOOKUP(B18,Single!$C$6:$N$95,10,0)</f>
        <v>0</v>
      </c>
      <c r="L18" s="122">
        <f>VLOOKUP(B18,Single!$C$6:$N$95,11,0)</f>
        <v>0</v>
      </c>
      <c r="M18" s="122">
        <f t="shared" si="0"/>
        <v>1214</v>
      </c>
      <c r="N18" s="124">
        <f>SUM(E18:L20)</f>
        <v>3173</v>
      </c>
      <c r="O18" s="159">
        <f>AVERAGE(E18:J20)</f>
        <v>198.3125</v>
      </c>
      <c r="P18" s="180">
        <f t="shared" si="1"/>
        <v>234</v>
      </c>
    </row>
    <row r="19" spans="1:16" ht="15.75" customHeight="1">
      <c r="A19" s="612"/>
      <c r="B19" s="415" t="s">
        <v>248</v>
      </c>
      <c r="C19" s="141"/>
      <c r="D19" s="203">
        <f>VLOOKUP(B19,Doubles!$C$6:$N$93,3,0)</f>
        <v>0</v>
      </c>
      <c r="E19" s="57">
        <f>VLOOKUP(B19,Doubles!$C$6:$N$93,4,0)</f>
        <v>171</v>
      </c>
      <c r="F19" s="57">
        <f>VLOOKUP(B19,Doubles!$C$6:$N$93,5,0)</f>
        <v>199</v>
      </c>
      <c r="G19" s="57">
        <f>VLOOKUP(B19,Doubles!$C$6:$N$93,6,0)</f>
        <v>221</v>
      </c>
      <c r="H19" s="57">
        <f>VLOOKUP(B19,Doubles!$C$6:$N$93,7,0)</f>
        <v>180</v>
      </c>
      <c r="I19" s="57">
        <f>VLOOKUP(B19,Doubles!$C$6:$N$93,8,0)</f>
        <v>184</v>
      </c>
      <c r="J19" s="57">
        <f>VLOOKUP(B19,Doubles!$C$6:$N$93,9,0)</f>
        <v>203</v>
      </c>
      <c r="K19" s="57">
        <f>VLOOKUP(B19,Doubles!$C$6:$N$93,10,0)</f>
        <v>0</v>
      </c>
      <c r="L19" s="57">
        <f>VLOOKUP(B19,Doubles!$C$6:$N$93,11,0)</f>
        <v>0</v>
      </c>
      <c r="M19" s="57">
        <f t="shared" si="0"/>
        <v>1158</v>
      </c>
      <c r="N19" s="83">
        <f>SUM(E18:L20)</f>
        <v>3173</v>
      </c>
      <c r="O19" s="156">
        <f>AVERAGE(E18:J20)</f>
        <v>198.3125</v>
      </c>
      <c r="P19" s="180">
        <f t="shared" si="1"/>
        <v>221</v>
      </c>
    </row>
    <row r="20" spans="1:18" ht="15.75" customHeight="1" thickBot="1">
      <c r="A20" s="613"/>
      <c r="B20" s="412" t="s">
        <v>248</v>
      </c>
      <c r="C20" s="137"/>
      <c r="D20" s="204" t="e">
        <f>VLOOKUP(B20,Teams!C96:L179,3,0)</f>
        <v>#N/A</v>
      </c>
      <c r="E20" s="117">
        <f>VLOOKUP(B20,Teams!$C$6:$L$89,4,0)</f>
        <v>232</v>
      </c>
      <c r="F20" s="117">
        <f>VLOOKUP(B20,Teams!$C$6:$L$89,5,0)</f>
        <v>193</v>
      </c>
      <c r="G20" s="117">
        <f>VLOOKUP(B20,Teams!$C$6:$L$89,6,0)</f>
        <v>201</v>
      </c>
      <c r="H20" s="117">
        <f>VLOOKUP(B20,Teams!$C$6:$L$89,7,0)</f>
        <v>175</v>
      </c>
      <c r="I20" s="117"/>
      <c r="J20" s="117"/>
      <c r="K20" s="117">
        <f>VLOOKUP(B20,Teams!$C$6:$L$89,8,0)</f>
        <v>0</v>
      </c>
      <c r="L20" s="117">
        <f>VLOOKUP(B20,Teams!$C$6:$L$89,9,0)</f>
        <v>0</v>
      </c>
      <c r="M20" s="117">
        <f t="shared" si="0"/>
        <v>801</v>
      </c>
      <c r="N20" s="131">
        <f>SUM(E18:L20)</f>
        <v>3173</v>
      </c>
      <c r="O20" s="157">
        <f>AVERAGE(E18:J20)</f>
        <v>198.3125</v>
      </c>
      <c r="P20" s="180">
        <f t="shared" si="1"/>
        <v>232</v>
      </c>
      <c r="R20">
        <f>(M18+M19+M20)</f>
        <v>3173</v>
      </c>
    </row>
    <row r="21" spans="1:16" ht="15.75" customHeight="1" thickTop="1">
      <c r="A21" s="612" t="s">
        <v>19</v>
      </c>
      <c r="B21" s="424" t="s">
        <v>267</v>
      </c>
      <c r="C21" s="121" t="str">
        <f>VLOOKUP(B21,Single!$C$6:$N$95,2,0)</f>
        <v>SVK</v>
      </c>
      <c r="D21" s="122">
        <f>VLOOKUP(B21,Single!$C$6:$N$95,3,0)</f>
        <v>3</v>
      </c>
      <c r="E21" s="122">
        <f>VLOOKUP(B21,Single!$C$6:$N$95,4,0)</f>
        <v>180</v>
      </c>
      <c r="F21" s="122">
        <f>VLOOKUP(B21,Single!$C$6:$N$95,5,0)</f>
        <v>214</v>
      </c>
      <c r="G21" s="122">
        <f>VLOOKUP(B21,Single!$C$6:$N$95,6,0)</f>
        <v>226</v>
      </c>
      <c r="H21" s="122">
        <f>VLOOKUP(B21,Single!$C$6:$N$95,7,0)</f>
        <v>202</v>
      </c>
      <c r="I21" s="122">
        <f>VLOOKUP(B21,Single!$C$6:$N$95,8,0)</f>
        <v>201</v>
      </c>
      <c r="J21" s="122">
        <f>VLOOKUP(B21,Single!$C$6:$N$95,9,0)</f>
        <v>201</v>
      </c>
      <c r="K21" s="122">
        <f>VLOOKUP(B21,Single!$C$6:$N$95,10,0)</f>
        <v>0</v>
      </c>
      <c r="L21" s="122">
        <f>VLOOKUP(B21,Single!$C$6:$N$95,11,0)</f>
        <v>18</v>
      </c>
      <c r="M21" s="122">
        <f t="shared" si="0"/>
        <v>1242</v>
      </c>
      <c r="N21" s="124">
        <f>SUM(E21:L23)</f>
        <v>3149</v>
      </c>
      <c r="O21" s="159">
        <f>AVERAGE(E21:J23)</f>
        <v>193.8125</v>
      </c>
      <c r="P21" s="179">
        <f t="shared" si="1"/>
        <v>226</v>
      </c>
    </row>
    <row r="22" spans="1:17" ht="15.75" customHeight="1">
      <c r="A22" s="612"/>
      <c r="B22" s="417" t="s">
        <v>267</v>
      </c>
      <c r="C22" s="141"/>
      <c r="D22" s="203">
        <f>VLOOKUP(B22,Doubles!$C$6:$N$93,3,0)</f>
        <v>3</v>
      </c>
      <c r="E22" s="57">
        <f>VLOOKUP(B22,Doubles!$C$6:$N$93,4,0)</f>
        <v>151</v>
      </c>
      <c r="F22" s="57">
        <f>VLOOKUP(B22,Doubles!$C$6:$N$93,5,0)</f>
        <v>180</v>
      </c>
      <c r="G22" s="57">
        <f>VLOOKUP(B22,Doubles!$C$6:$N$93,6,0)</f>
        <v>194</v>
      </c>
      <c r="H22" s="57">
        <f>VLOOKUP(B22,Doubles!$C$6:$N$93,7,0)</f>
        <v>187</v>
      </c>
      <c r="I22" s="57">
        <f>VLOOKUP(B22,Doubles!$C$6:$N$93,8,0)</f>
        <v>166</v>
      </c>
      <c r="J22" s="57">
        <f>VLOOKUP(B22,Doubles!$C$6:$N$93,9,0)</f>
        <v>192</v>
      </c>
      <c r="K22" s="57">
        <f>VLOOKUP(B22,Doubles!$C$6:$N$93,10,0)</f>
        <v>0</v>
      </c>
      <c r="L22" s="57">
        <f>VLOOKUP(B22,Doubles!$C$6:$N$93,11,0)</f>
        <v>18</v>
      </c>
      <c r="M22" s="57">
        <f t="shared" si="0"/>
        <v>1088</v>
      </c>
      <c r="N22" s="83">
        <f>SUM(E21:L23)</f>
        <v>3149</v>
      </c>
      <c r="O22" s="156">
        <f>AVERAGE(E21:J23)</f>
        <v>193.8125</v>
      </c>
      <c r="P22" s="180">
        <f t="shared" si="1"/>
        <v>194</v>
      </c>
      <c r="Q22" s="304"/>
    </row>
    <row r="23" spans="1:18" ht="15.75" customHeight="1" thickBot="1">
      <c r="A23" s="613"/>
      <c r="B23" s="412" t="s">
        <v>267</v>
      </c>
      <c r="C23" s="137"/>
      <c r="D23" s="204" t="e">
        <f>VLOOKUP(B23,Teams!C144:L227,3,0)</f>
        <v>#N/A</v>
      </c>
      <c r="E23" s="117">
        <f>VLOOKUP(B23,Teams!$C$6:$L$89,4,0)</f>
        <v>204</v>
      </c>
      <c r="F23" s="117">
        <f>VLOOKUP(B23,Teams!$C$6:$L$89,5,0)</f>
        <v>211</v>
      </c>
      <c r="G23" s="117">
        <f>VLOOKUP(B23,Teams!$C$6:$L$89,6,0)</f>
        <v>189</v>
      </c>
      <c r="H23" s="117">
        <f>VLOOKUP(B23,Teams!$C$6:$L$89,7,0)</f>
        <v>203</v>
      </c>
      <c r="I23" s="117"/>
      <c r="J23" s="117"/>
      <c r="K23" s="117">
        <f>VLOOKUP(B23,Teams!$C$6:$L$89,8,0)</f>
        <v>0</v>
      </c>
      <c r="L23" s="117">
        <f>VLOOKUP(B23,Teams!$C$6:$L$89,9,0)</f>
        <v>12</v>
      </c>
      <c r="M23" s="117">
        <f t="shared" si="0"/>
        <v>819</v>
      </c>
      <c r="N23" s="131">
        <f>SUM(E21:L23)</f>
        <v>3149</v>
      </c>
      <c r="O23" s="157">
        <f>AVERAGE(E21:J23)</f>
        <v>193.8125</v>
      </c>
      <c r="P23" s="179">
        <f t="shared" si="1"/>
        <v>211</v>
      </c>
      <c r="R23">
        <f>(M21+M22+M23)</f>
        <v>3149</v>
      </c>
    </row>
    <row r="24" spans="1:16" ht="15.75" customHeight="1" thickTop="1">
      <c r="A24" s="612" t="s">
        <v>20</v>
      </c>
      <c r="B24" s="420" t="s">
        <v>206</v>
      </c>
      <c r="C24" s="73" t="str">
        <f>VLOOKUP(B24,Single!$C$6:$N$95,2,0)</f>
        <v>HUN</v>
      </c>
      <c r="D24" s="56">
        <f>VLOOKUP(B24,Single!$C$6:$N$95,3,0)</f>
        <v>0</v>
      </c>
      <c r="E24" s="122">
        <f>VLOOKUP(B24,Single!$C$6:$N$95,4,0)</f>
        <v>175</v>
      </c>
      <c r="F24" s="122">
        <f>VLOOKUP(B24,Single!$C$6:$N$95,5,0)</f>
        <v>164</v>
      </c>
      <c r="G24" s="122">
        <f>VLOOKUP(B24,Single!$C$6:$N$95,6,0)</f>
        <v>214</v>
      </c>
      <c r="H24" s="122">
        <f>VLOOKUP(B24,Single!$C$6:$N$95,7,0)</f>
        <v>212</v>
      </c>
      <c r="I24" s="122">
        <f>VLOOKUP(B24,Single!$C$6:$N$95,8,0)</f>
        <v>181</v>
      </c>
      <c r="J24" s="122">
        <f>VLOOKUP(B24,Single!$C$6:$N$95,9,0)</f>
        <v>199</v>
      </c>
      <c r="K24" s="122">
        <f>VLOOKUP(B24,Single!$C$6:$N$95,10,0)</f>
        <v>48</v>
      </c>
      <c r="L24" s="122">
        <f>VLOOKUP(B24,Single!$C$6:$N$95,11,0)</f>
        <v>0</v>
      </c>
      <c r="M24" s="122">
        <f t="shared" si="0"/>
        <v>1193</v>
      </c>
      <c r="N24" s="124">
        <f>SUM(E24:L26)</f>
        <v>3142</v>
      </c>
      <c r="O24" s="159">
        <f>AVERAGE(E24:J26)</f>
        <v>188.375</v>
      </c>
      <c r="P24" s="180">
        <f t="shared" si="1"/>
        <v>214</v>
      </c>
    </row>
    <row r="25" spans="1:16" ht="15.75" customHeight="1">
      <c r="A25" s="612"/>
      <c r="B25" s="417" t="s">
        <v>206</v>
      </c>
      <c r="C25" s="141"/>
      <c r="D25" s="203">
        <f>VLOOKUP(B25,Doubles!$C$6:$N$93,3,0)</f>
        <v>0</v>
      </c>
      <c r="E25" s="57">
        <f>VLOOKUP(B25,Doubles!$C$6:$N$93,4,0)</f>
        <v>183</v>
      </c>
      <c r="F25" s="57">
        <f>VLOOKUP(B25,Doubles!$C$6:$N$93,5,0)</f>
        <v>167</v>
      </c>
      <c r="G25" s="57">
        <f>VLOOKUP(B25,Doubles!$C$6:$N$93,6,0)</f>
        <v>174</v>
      </c>
      <c r="H25" s="57">
        <f>VLOOKUP(B25,Doubles!$C$6:$N$93,7,0)</f>
        <v>167</v>
      </c>
      <c r="I25" s="57">
        <f>VLOOKUP(B25,Doubles!$C$6:$N$93,8,0)</f>
        <v>174</v>
      </c>
      <c r="J25" s="57">
        <f>VLOOKUP(B25,Doubles!$C$6:$N$93,9,0)</f>
        <v>204</v>
      </c>
      <c r="K25" s="57">
        <f>VLOOKUP(B25,Doubles!$C$6:$N$93,10,0)</f>
        <v>48</v>
      </c>
      <c r="L25" s="57">
        <f>VLOOKUP(B25,Doubles!$C$6:$N$93,11,0)</f>
        <v>0</v>
      </c>
      <c r="M25" s="57">
        <f t="shared" si="0"/>
        <v>1117</v>
      </c>
      <c r="N25" s="83">
        <f>SUM(E24:L26)</f>
        <v>3142</v>
      </c>
      <c r="O25" s="156">
        <f>AVERAGE(E24:J26)</f>
        <v>188.375</v>
      </c>
      <c r="P25" s="180">
        <f t="shared" si="1"/>
        <v>204</v>
      </c>
    </row>
    <row r="26" spans="1:18" ht="15.75" customHeight="1" thickBot="1">
      <c r="A26" s="613"/>
      <c r="B26" s="412" t="s">
        <v>206</v>
      </c>
      <c r="C26" s="137"/>
      <c r="D26" s="204" t="e">
        <f>VLOOKUP(B26,Teams!C165:L248,3,0)</f>
        <v>#N/A</v>
      </c>
      <c r="E26" s="117">
        <f>VLOOKUP(B26,Teams!$C$6:$L$89,4,0)</f>
        <v>180</v>
      </c>
      <c r="F26" s="117">
        <f>VLOOKUP(B26,Teams!$C$6:$L$89,5,0)</f>
        <v>208</v>
      </c>
      <c r="G26" s="117">
        <f>VLOOKUP(B26,Teams!$C$6:$L$89,6,0)</f>
        <v>224</v>
      </c>
      <c r="H26" s="117">
        <f>VLOOKUP(B26,Teams!$C$6:$L$89,7,0)</f>
        <v>188</v>
      </c>
      <c r="I26" s="117"/>
      <c r="J26" s="117"/>
      <c r="K26" s="117">
        <f>VLOOKUP(B26,Teams!$C$6:$L$89,8,0)</f>
        <v>32</v>
      </c>
      <c r="L26" s="117">
        <f>VLOOKUP(B26,Teams!$C$6:$L$89,9,0)</f>
        <v>0</v>
      </c>
      <c r="M26" s="117">
        <f t="shared" si="0"/>
        <v>832</v>
      </c>
      <c r="N26" s="131">
        <f>SUM(E24:L26)</f>
        <v>3142</v>
      </c>
      <c r="O26" s="157">
        <f>AVERAGE(E24:J26)</f>
        <v>188.375</v>
      </c>
      <c r="P26" s="180">
        <f t="shared" si="1"/>
        <v>224</v>
      </c>
      <c r="R26">
        <f>(M24+M25+M26)</f>
        <v>3142</v>
      </c>
    </row>
    <row r="27" spans="1:16" ht="15.75" customHeight="1" thickTop="1">
      <c r="A27" s="612" t="s">
        <v>21</v>
      </c>
      <c r="B27" s="498" t="s">
        <v>114</v>
      </c>
      <c r="C27" s="121" t="str">
        <f>VLOOKUP(B27,Single!$C$6:$N$95,2,0)</f>
        <v>HUN</v>
      </c>
      <c r="D27" s="122">
        <f>VLOOKUP(B27,Single!$C$6:$N$95,3,0)</f>
        <v>7</v>
      </c>
      <c r="E27" s="122">
        <f>VLOOKUP(B27,Single!$C$6:$N$95,4,0)</f>
        <v>213</v>
      </c>
      <c r="F27" s="122">
        <f>VLOOKUP(B27,Single!$C$6:$N$95,5,0)</f>
        <v>183</v>
      </c>
      <c r="G27" s="122">
        <f>VLOOKUP(B27,Single!$C$6:$N$95,6,0)</f>
        <v>169</v>
      </c>
      <c r="H27" s="122">
        <f>VLOOKUP(B27,Single!$C$6:$N$95,7,0)</f>
        <v>191</v>
      </c>
      <c r="I27" s="122">
        <f>VLOOKUP(B27,Single!$C$6:$N$95,8,0)</f>
        <v>192</v>
      </c>
      <c r="J27" s="122">
        <f>VLOOKUP(B27,Single!$C$6:$N$95,9,0)</f>
        <v>202</v>
      </c>
      <c r="K27" s="122">
        <f>VLOOKUP(B27,Single!$C$6:$N$95,10,0)</f>
        <v>0</v>
      </c>
      <c r="L27" s="122">
        <f>VLOOKUP(B27,Single!$C$6:$N$95,11,0)</f>
        <v>42</v>
      </c>
      <c r="M27" s="122">
        <f t="shared" si="0"/>
        <v>1192</v>
      </c>
      <c r="N27" s="124">
        <f>SUM(E27:L29)</f>
        <v>3096</v>
      </c>
      <c r="O27" s="159">
        <f>AVERAGE(E27:J29)</f>
        <v>186.5</v>
      </c>
      <c r="P27" s="180">
        <f t="shared" si="1"/>
        <v>213</v>
      </c>
    </row>
    <row r="28" spans="1:16" ht="15.75" customHeight="1">
      <c r="A28" s="612"/>
      <c r="B28" s="417" t="s">
        <v>114</v>
      </c>
      <c r="C28" s="141"/>
      <c r="D28" s="203">
        <f>VLOOKUP(B28,Doubles!$C$6:$N$93,3,0)</f>
        <v>7</v>
      </c>
      <c r="E28" s="57">
        <f>VLOOKUP(B28,Doubles!$C$6:$N$93,4,0)</f>
        <v>193</v>
      </c>
      <c r="F28" s="57">
        <f>VLOOKUP(B28,Doubles!$C$6:$N$93,5,0)</f>
        <v>200</v>
      </c>
      <c r="G28" s="57">
        <f>VLOOKUP(B28,Doubles!$C$6:$N$93,6,0)</f>
        <v>225</v>
      </c>
      <c r="H28" s="57">
        <f>VLOOKUP(B28,Doubles!$C$6:$N$93,7,0)</f>
        <v>137</v>
      </c>
      <c r="I28" s="57">
        <f>VLOOKUP(B28,Doubles!$C$6:$N$93,8,0)</f>
        <v>204</v>
      </c>
      <c r="J28" s="57">
        <f>VLOOKUP(B28,Doubles!$C$6:$N$93,9,0)</f>
        <v>151</v>
      </c>
      <c r="K28" s="57">
        <f>VLOOKUP(B28,Doubles!$C$6:$N$93,10,0)</f>
        <v>0</v>
      </c>
      <c r="L28" s="57">
        <f>VLOOKUP(B28,Doubles!$C$6:$N$93,11,0)</f>
        <v>42</v>
      </c>
      <c r="M28" s="57">
        <f t="shared" si="0"/>
        <v>1152</v>
      </c>
      <c r="N28" s="83">
        <f>SUM(E27:L29)</f>
        <v>3096</v>
      </c>
      <c r="O28" s="156">
        <f>AVERAGE(E27:J29)</f>
        <v>186.5</v>
      </c>
      <c r="P28" s="180">
        <f t="shared" si="1"/>
        <v>225</v>
      </c>
    </row>
    <row r="29" spans="1:18" ht="15.75" customHeight="1" thickBot="1">
      <c r="A29" s="613"/>
      <c r="B29" s="412" t="s">
        <v>114</v>
      </c>
      <c r="C29" s="137"/>
      <c r="D29" s="204" t="e">
        <f>VLOOKUP(B29,Teams!C156:L239,3,0)</f>
        <v>#N/A</v>
      </c>
      <c r="E29" s="117">
        <f>VLOOKUP(B29,Teams!$C$6:$L$89,4,0)</f>
        <v>169</v>
      </c>
      <c r="F29" s="117">
        <f>VLOOKUP(B29,Teams!$C$6:$L$89,5,0)</f>
        <v>183</v>
      </c>
      <c r="G29" s="117">
        <f>VLOOKUP(B29,Teams!$C$6:$L$89,6,0)</f>
        <v>191</v>
      </c>
      <c r="H29" s="117">
        <f>VLOOKUP(B29,Teams!$C$6:$L$89,7,0)</f>
        <v>181</v>
      </c>
      <c r="I29" s="117"/>
      <c r="J29" s="117"/>
      <c r="K29" s="117">
        <f>VLOOKUP(B29,Teams!$C$6:$L$89,8,0)</f>
        <v>0</v>
      </c>
      <c r="L29" s="117">
        <f>VLOOKUP(B29,Teams!$C$6:$L$89,9,0)</f>
        <v>28</v>
      </c>
      <c r="M29" s="117">
        <f t="shared" si="0"/>
        <v>752</v>
      </c>
      <c r="N29" s="131">
        <f>SUM(E27:L29)</f>
        <v>3096</v>
      </c>
      <c r="O29" s="157">
        <f>AVERAGE(E27:J29)</f>
        <v>186.5</v>
      </c>
      <c r="P29" s="180">
        <f t="shared" si="1"/>
        <v>191</v>
      </c>
      <c r="R29">
        <f>(M27+M28+M29)</f>
        <v>3096</v>
      </c>
    </row>
    <row r="30" spans="1:16" ht="15.75" customHeight="1" thickTop="1">
      <c r="A30" s="612" t="s">
        <v>22</v>
      </c>
      <c r="B30" s="425" t="s">
        <v>200</v>
      </c>
      <c r="C30" s="225" t="str">
        <f>VLOOKUP(B30,Single!$C$6:$N$95,2,0)</f>
        <v>HUN</v>
      </c>
      <c r="D30" s="56">
        <f>VLOOKUP(B30,Single!$C$6:$N$95,3,0)</f>
        <v>2</v>
      </c>
      <c r="E30" s="56">
        <f>VLOOKUP(B30,Single!$C$6:$N$95,4,0)</f>
        <v>180</v>
      </c>
      <c r="F30" s="56">
        <f>VLOOKUP(B30,Single!$C$6:$N$95,5,0)</f>
        <v>180</v>
      </c>
      <c r="G30" s="56">
        <f>VLOOKUP(B30,Single!$C$6:$N$95,6,0)</f>
        <v>203</v>
      </c>
      <c r="H30" s="56">
        <f>VLOOKUP(B30,Single!$C$6:$N$95,7,0)</f>
        <v>173</v>
      </c>
      <c r="I30" s="56">
        <f>VLOOKUP(B30,Single!$C$6:$N$95,8,0)</f>
        <v>166</v>
      </c>
      <c r="J30" s="56">
        <f>VLOOKUP(B30,Single!$C$6:$N$95,9,0)</f>
        <v>152</v>
      </c>
      <c r="K30" s="56">
        <f>VLOOKUP(B30,Single!$C$6:$N$95,10,0)</f>
        <v>0</v>
      </c>
      <c r="L30" s="56">
        <f>VLOOKUP(B30,Single!$C$6:$N$95,11,0)</f>
        <v>12</v>
      </c>
      <c r="M30" s="56">
        <f t="shared" si="0"/>
        <v>1066</v>
      </c>
      <c r="N30" s="92">
        <f>SUM(E30:L32)</f>
        <v>3086</v>
      </c>
      <c r="O30" s="155">
        <f>AVERAGE(E30:J32)</f>
        <v>190.875</v>
      </c>
      <c r="P30" s="179">
        <f t="shared" si="1"/>
        <v>203</v>
      </c>
    </row>
    <row r="31" spans="1:16" ht="15.75" customHeight="1">
      <c r="A31" s="612"/>
      <c r="B31" s="417" t="s">
        <v>200</v>
      </c>
      <c r="C31" s="141"/>
      <c r="D31" s="203">
        <f>VLOOKUP(B31,Doubles!$C$6:$N$93,3,0)</f>
        <v>2</v>
      </c>
      <c r="E31" s="57">
        <f>VLOOKUP(B31,Doubles!$C$6:$N$93,4,0)</f>
        <v>205</v>
      </c>
      <c r="F31" s="57">
        <f>VLOOKUP(B31,Doubles!$C$6:$N$93,5,0)</f>
        <v>161</v>
      </c>
      <c r="G31" s="57">
        <f>VLOOKUP(B31,Doubles!$C$6:$N$93,6,0)</f>
        <v>174</v>
      </c>
      <c r="H31" s="57">
        <f>VLOOKUP(B31,Doubles!$C$6:$N$93,7,0)</f>
        <v>212</v>
      </c>
      <c r="I31" s="57">
        <f>VLOOKUP(B31,Doubles!$C$6:$N$93,8,0)</f>
        <v>233</v>
      </c>
      <c r="J31" s="57">
        <f>VLOOKUP(B31,Doubles!$C$6:$N$93,9,0)</f>
        <v>213</v>
      </c>
      <c r="K31" s="57">
        <f>VLOOKUP(B31,Doubles!$C$6:$N$93,10,0)</f>
        <v>0</v>
      </c>
      <c r="L31" s="57">
        <f>VLOOKUP(B31,Doubles!$C$6:$N$93,11,0)</f>
        <v>12</v>
      </c>
      <c r="M31" s="57">
        <f t="shared" si="0"/>
        <v>1210</v>
      </c>
      <c r="N31" s="83">
        <f>SUM(E30:L32)</f>
        <v>3086</v>
      </c>
      <c r="O31" s="156">
        <f>AVERAGE(E30:J32)</f>
        <v>190.875</v>
      </c>
      <c r="P31" s="180">
        <f t="shared" si="1"/>
        <v>233</v>
      </c>
    </row>
    <row r="32" spans="1:18" ht="15.75" customHeight="1" thickBot="1">
      <c r="A32" s="613"/>
      <c r="B32" s="412" t="s">
        <v>200</v>
      </c>
      <c r="C32" s="137"/>
      <c r="D32" s="204" t="e">
        <f>VLOOKUP(B32,Teams!C120:L203,3,0)</f>
        <v>#N/A</v>
      </c>
      <c r="E32" s="117">
        <f>VLOOKUP(B32,Teams!$C$6:$L$89,4,0)</f>
        <v>211</v>
      </c>
      <c r="F32" s="117">
        <f>VLOOKUP(B32,Teams!$C$6:$L$89,5,0)</f>
        <v>233</v>
      </c>
      <c r="G32" s="117">
        <f>VLOOKUP(B32,Teams!$C$6:$L$89,6,0)</f>
        <v>190</v>
      </c>
      <c r="H32" s="117">
        <f>VLOOKUP(B32,Teams!$C$6:$L$89,7,0)</f>
        <v>168</v>
      </c>
      <c r="I32" s="117"/>
      <c r="J32" s="117"/>
      <c r="K32" s="117">
        <f>VLOOKUP(B32,Teams!$C$6:$L$89,8,0)</f>
        <v>0</v>
      </c>
      <c r="L32" s="117">
        <f>VLOOKUP(B32,Teams!$C$6:$L$89,9,0)</f>
        <v>8</v>
      </c>
      <c r="M32" s="117">
        <f t="shared" si="0"/>
        <v>810</v>
      </c>
      <c r="N32" s="131">
        <f>SUM(E30:L32)</f>
        <v>3086</v>
      </c>
      <c r="O32" s="157">
        <f>AVERAGE(E30:J32)</f>
        <v>190.875</v>
      </c>
      <c r="P32" s="179">
        <f t="shared" si="1"/>
        <v>233</v>
      </c>
      <c r="R32">
        <f>(M30+M31+M32)</f>
        <v>3086</v>
      </c>
    </row>
    <row r="33" spans="1:16" ht="15.75" customHeight="1" thickTop="1">
      <c r="A33" s="612" t="s">
        <v>23</v>
      </c>
      <c r="B33" s="434" t="s">
        <v>205</v>
      </c>
      <c r="C33" s="144" t="str">
        <f>VLOOKUP(B33,Single!$C$6:$N$95,2,0)</f>
        <v>HUN</v>
      </c>
      <c r="D33" s="132">
        <f>VLOOKUP(B33,Single!$C$6:$N$95,3,0)</f>
        <v>0</v>
      </c>
      <c r="E33" s="132">
        <f>VLOOKUP(B33,Single!$C$6:$N$95,4,0)</f>
        <v>170</v>
      </c>
      <c r="F33" s="132">
        <f>VLOOKUP(B33,Single!$C$6:$N$95,5,0)</f>
        <v>213</v>
      </c>
      <c r="G33" s="132">
        <f>VLOOKUP(B33,Single!$C$6:$N$95,6,0)</f>
        <v>177</v>
      </c>
      <c r="H33" s="132">
        <f>VLOOKUP(B33,Single!$C$6:$N$95,7,0)</f>
        <v>201</v>
      </c>
      <c r="I33" s="132">
        <f>VLOOKUP(B33,Single!$C$6:$N$95,8,0)</f>
        <v>205</v>
      </c>
      <c r="J33" s="132">
        <f>VLOOKUP(B33,Single!$C$6:$N$95,9,0)</f>
        <v>180</v>
      </c>
      <c r="K33" s="132">
        <f>VLOOKUP(B33,Single!$C$6:$N$95,10,0)</f>
        <v>0</v>
      </c>
      <c r="L33" s="132">
        <f>VLOOKUP(B33,Single!$C$6:$N$95,11,0)</f>
        <v>0</v>
      </c>
      <c r="M33" s="209">
        <f t="shared" si="0"/>
        <v>1146</v>
      </c>
      <c r="N33" s="81">
        <f>SUM(E33:L35)</f>
        <v>3060</v>
      </c>
      <c r="O33" s="158">
        <f>AVERAGE(E33:J35)</f>
        <v>191.25</v>
      </c>
      <c r="P33" s="180">
        <f t="shared" si="1"/>
        <v>213</v>
      </c>
    </row>
    <row r="34" spans="1:16" ht="15.75" customHeight="1">
      <c r="A34" s="612"/>
      <c r="B34" s="413" t="s">
        <v>205</v>
      </c>
      <c r="C34" s="135"/>
      <c r="D34" s="205">
        <f>VLOOKUP(B34,Doubles!$C$6:$N$93,3,0)</f>
        <v>0</v>
      </c>
      <c r="E34" s="57">
        <f>VLOOKUP(B34,Doubles!$C$6:$N$93,4,0)</f>
        <v>190</v>
      </c>
      <c r="F34" s="57">
        <f>VLOOKUP(B34,Doubles!$C$6:$N$93,5,0)</f>
        <v>193</v>
      </c>
      <c r="G34" s="57">
        <f>VLOOKUP(B34,Doubles!$C$6:$N$93,6,0)</f>
        <v>194</v>
      </c>
      <c r="H34" s="57">
        <f>VLOOKUP(B34,Doubles!$C$6:$N$93,7,0)</f>
        <v>204</v>
      </c>
      <c r="I34" s="57">
        <f>VLOOKUP(B34,Doubles!$C$6:$N$93,8,0)</f>
        <v>192</v>
      </c>
      <c r="J34" s="57">
        <f>VLOOKUP(B34,Doubles!$C$6:$N$93,9,0)</f>
        <v>211</v>
      </c>
      <c r="K34" s="57">
        <f>VLOOKUP(B34,Doubles!$C$6:$N$93,10,0)</f>
        <v>0</v>
      </c>
      <c r="L34" s="57">
        <f>VLOOKUP(B34,Doubles!$C$6:$N$93,11,0)</f>
        <v>0</v>
      </c>
      <c r="M34" s="57">
        <f t="shared" si="0"/>
        <v>1184</v>
      </c>
      <c r="N34" s="83">
        <f>SUM(E33:L35)</f>
        <v>3060</v>
      </c>
      <c r="O34" s="156">
        <f>AVERAGE(E33:J35)</f>
        <v>191.25</v>
      </c>
      <c r="P34" s="180">
        <f t="shared" si="1"/>
        <v>211</v>
      </c>
    </row>
    <row r="35" spans="1:18" ht="15.75" customHeight="1" thickBot="1">
      <c r="A35" s="613"/>
      <c r="B35" s="430" t="s">
        <v>205</v>
      </c>
      <c r="C35" s="137"/>
      <c r="D35" s="204" t="e">
        <f>VLOOKUP(B35,Teams!C111:L194,3,0)</f>
        <v>#N/A</v>
      </c>
      <c r="E35" s="117">
        <f>VLOOKUP(B35,Teams!$C$6:$L$89,4,0)</f>
        <v>181</v>
      </c>
      <c r="F35" s="117">
        <f>VLOOKUP(B35,Teams!$C$6:$L$89,5,0)</f>
        <v>173</v>
      </c>
      <c r="G35" s="117">
        <f>VLOOKUP(B35,Teams!$C$6:$L$89,6,0)</f>
        <v>179</v>
      </c>
      <c r="H35" s="117">
        <f>VLOOKUP(B35,Teams!$C$6:$L$89,7,0)</f>
        <v>197</v>
      </c>
      <c r="I35" s="138"/>
      <c r="J35" s="138"/>
      <c r="K35" s="117">
        <f>VLOOKUP(B35,Teams!$C$6:$L$89,8,0)</f>
        <v>0</v>
      </c>
      <c r="L35" s="117">
        <f>VLOOKUP(B35,Teams!$C$6:$L$89,9,0)</f>
        <v>0</v>
      </c>
      <c r="M35" s="117">
        <f t="shared" si="0"/>
        <v>730</v>
      </c>
      <c r="N35" s="131">
        <f>SUM(E33:L35)</f>
        <v>3060</v>
      </c>
      <c r="O35" s="157">
        <f>AVERAGE(E33:J35)</f>
        <v>191.25</v>
      </c>
      <c r="P35" s="180">
        <f t="shared" si="1"/>
        <v>197</v>
      </c>
      <c r="R35">
        <f>(M33+M34+M35)</f>
        <v>3060</v>
      </c>
    </row>
    <row r="36" spans="1:16" ht="15.75" customHeight="1" thickTop="1">
      <c r="A36" s="612" t="s">
        <v>24</v>
      </c>
      <c r="B36" s="425" t="s">
        <v>272</v>
      </c>
      <c r="C36" s="140" t="str">
        <f>VLOOKUP(B36,Single!$C$6:$N$95,2,0)</f>
        <v>CZE</v>
      </c>
      <c r="D36" s="122">
        <f>VLOOKUP(B36,Single!$C$6:$N$95,3,0)</f>
        <v>2</v>
      </c>
      <c r="E36" s="122">
        <f>VLOOKUP(B36,Single!$C$6:$N$95,4,0)</f>
        <v>212</v>
      </c>
      <c r="F36" s="122">
        <f>VLOOKUP(B36,Single!$C$6:$N$95,5,0)</f>
        <v>164</v>
      </c>
      <c r="G36" s="122">
        <f>VLOOKUP(B36,Single!$C$6:$N$95,6,0)</f>
        <v>192</v>
      </c>
      <c r="H36" s="122">
        <f>VLOOKUP(B36,Single!$C$6:$N$95,7,0)</f>
        <v>183</v>
      </c>
      <c r="I36" s="122">
        <f>VLOOKUP(B36,Single!$C$6:$N$95,8,0)</f>
        <v>167</v>
      </c>
      <c r="J36" s="122">
        <f>VLOOKUP(B36,Single!$C$6:$N$95,9,0)</f>
        <v>158</v>
      </c>
      <c r="K36" s="122">
        <f>VLOOKUP(B36,Single!$C$6:$N$95,10,0)</f>
        <v>48</v>
      </c>
      <c r="L36" s="122">
        <f>VLOOKUP(B36,Single!$C$6:$N$95,11,0)</f>
        <v>12</v>
      </c>
      <c r="M36" s="122">
        <f t="shared" si="0"/>
        <v>1136</v>
      </c>
      <c r="N36" s="124">
        <f>SUM(E36:L38)</f>
        <v>3040</v>
      </c>
      <c r="O36" s="159">
        <f>AVERAGE(E36:J38)</f>
        <v>180</v>
      </c>
      <c r="P36" s="180">
        <f t="shared" si="1"/>
        <v>212</v>
      </c>
    </row>
    <row r="37" spans="1:16" ht="15.75" customHeight="1">
      <c r="A37" s="612"/>
      <c r="B37" s="417" t="s">
        <v>272</v>
      </c>
      <c r="C37" s="141"/>
      <c r="D37" s="203">
        <f>VLOOKUP(B37,Doubles!$C$6:$N$93,3,0)</f>
        <v>2</v>
      </c>
      <c r="E37" s="57">
        <f>VLOOKUP(B37,Doubles!$C$6:$N$93,4,0)</f>
        <v>156</v>
      </c>
      <c r="F37" s="57">
        <f>VLOOKUP(B37,Doubles!$C$6:$N$93,5,0)</f>
        <v>170</v>
      </c>
      <c r="G37" s="57">
        <f>VLOOKUP(B37,Doubles!$C$6:$N$93,6,0)</f>
        <v>206</v>
      </c>
      <c r="H37" s="57">
        <f>VLOOKUP(B37,Doubles!$C$6:$N$93,7,0)</f>
        <v>233</v>
      </c>
      <c r="I37" s="57">
        <f>VLOOKUP(B37,Doubles!$C$6:$N$93,8,0)</f>
        <v>182</v>
      </c>
      <c r="J37" s="57">
        <f>VLOOKUP(B37,Doubles!$C$6:$N$93,9,0)</f>
        <v>175</v>
      </c>
      <c r="K37" s="57">
        <f>VLOOKUP(B37,Doubles!$C$6:$N$93,10,0)</f>
        <v>48</v>
      </c>
      <c r="L37" s="57">
        <f>VLOOKUP(B37,Doubles!$C$6:$N$93,11,0)</f>
        <v>12</v>
      </c>
      <c r="M37" s="57">
        <f t="shared" si="0"/>
        <v>1182</v>
      </c>
      <c r="N37" s="83">
        <f>SUM(E36:L38)</f>
        <v>3040</v>
      </c>
      <c r="O37" s="156">
        <f>AVERAGE(E36:J38)</f>
        <v>180</v>
      </c>
      <c r="P37" s="180">
        <f t="shared" si="1"/>
        <v>233</v>
      </c>
    </row>
    <row r="38" spans="1:18" ht="15.75" customHeight="1" thickBot="1">
      <c r="A38" s="613"/>
      <c r="B38" s="412" t="s">
        <v>272</v>
      </c>
      <c r="C38" s="137"/>
      <c r="D38" s="204" t="e">
        <f>VLOOKUP(B38,Teams!C72:L155,3,0)</f>
        <v>#N/A</v>
      </c>
      <c r="E38" s="117">
        <f>VLOOKUP(B38,Teams!$C$6:$L$89,4,0)</f>
        <v>182</v>
      </c>
      <c r="F38" s="117">
        <f>VLOOKUP(B38,Teams!$C$6:$L$89,5,0)</f>
        <v>153</v>
      </c>
      <c r="G38" s="117">
        <f>VLOOKUP(B38,Teams!$C$6:$L$89,6,0)</f>
        <v>185</v>
      </c>
      <c r="H38" s="117">
        <f>VLOOKUP(B38,Teams!$C$6:$L$89,7,0)</f>
        <v>162</v>
      </c>
      <c r="I38" s="117"/>
      <c r="J38" s="117"/>
      <c r="K38" s="117">
        <f>VLOOKUP(B38,Teams!$C$6:$L$89,8,0)</f>
        <v>32</v>
      </c>
      <c r="L38" s="117">
        <f>VLOOKUP(B38,Teams!$C$6:$L$89,9,0)</f>
        <v>8</v>
      </c>
      <c r="M38" s="117">
        <f aca="true" t="shared" si="2" ref="M38:M69">SUM(E38:L38)</f>
        <v>722</v>
      </c>
      <c r="N38" s="131">
        <f>SUM(E36:L38)</f>
        <v>3040</v>
      </c>
      <c r="O38" s="157">
        <f>AVERAGE(E36:J38)</f>
        <v>180</v>
      </c>
      <c r="P38" s="180">
        <f t="shared" si="1"/>
        <v>185</v>
      </c>
      <c r="R38">
        <f>(M36+M37+M38)</f>
        <v>3040</v>
      </c>
    </row>
    <row r="39" spans="1:16" ht="15.75" customHeight="1" thickTop="1">
      <c r="A39" s="612" t="s">
        <v>25</v>
      </c>
      <c r="B39" s="423" t="s">
        <v>259</v>
      </c>
      <c r="C39" s="144" t="str">
        <f>VLOOKUP(B39,Single!$C$6:$N$95,2,0)</f>
        <v>CZE</v>
      </c>
      <c r="D39" s="132">
        <f>VLOOKUP(B39,Single!$C$6:$N$95,3,0)</f>
        <v>8</v>
      </c>
      <c r="E39" s="132">
        <f>VLOOKUP(B39,Single!$C$6:$N$95,4,0)</f>
        <v>159</v>
      </c>
      <c r="F39" s="132">
        <f>VLOOKUP(B39,Single!$C$6:$N$95,5,0)</f>
        <v>175</v>
      </c>
      <c r="G39" s="132">
        <f>VLOOKUP(B39,Single!$C$6:$N$95,6,0)</f>
        <v>184</v>
      </c>
      <c r="H39" s="132">
        <f>VLOOKUP(B39,Single!$C$6:$N$95,7,0)</f>
        <v>198</v>
      </c>
      <c r="I39" s="132">
        <f>VLOOKUP(B39,Single!$C$6:$N$95,8,0)</f>
        <v>153</v>
      </c>
      <c r="J39" s="132">
        <f>VLOOKUP(B39,Single!$C$6:$N$95,9,0)</f>
        <v>235</v>
      </c>
      <c r="K39" s="132">
        <f>VLOOKUP(B39,Single!$C$6:$N$95,10,0)</f>
        <v>0</v>
      </c>
      <c r="L39" s="132">
        <f>VLOOKUP(B39,Single!$C$6:$N$95,11,0)</f>
        <v>48</v>
      </c>
      <c r="M39" s="132">
        <f t="shared" si="2"/>
        <v>1152</v>
      </c>
      <c r="N39" s="124">
        <f>SUM(E39:L41)</f>
        <v>3039</v>
      </c>
      <c r="O39" s="159">
        <f>AVERAGE(E39:J41)</f>
        <v>181.9375</v>
      </c>
      <c r="P39" s="180">
        <f t="shared" si="1"/>
        <v>235</v>
      </c>
    </row>
    <row r="40" spans="1:16" ht="15.75" customHeight="1">
      <c r="A40" s="612"/>
      <c r="B40" s="421" t="s">
        <v>259</v>
      </c>
      <c r="C40" s="135"/>
      <c r="D40" s="205">
        <f>VLOOKUP(B40,Doubles!$C$6:$N$93,3,0)</f>
        <v>8</v>
      </c>
      <c r="E40" s="57">
        <f>VLOOKUP(B40,Doubles!$C$6:$N$93,4,0)</f>
        <v>189</v>
      </c>
      <c r="F40" s="57">
        <f>VLOOKUP(B40,Doubles!$C$6:$N$93,5,0)</f>
        <v>196</v>
      </c>
      <c r="G40" s="57">
        <f>VLOOKUP(B40,Doubles!$C$6:$N$93,6,0)</f>
        <v>173</v>
      </c>
      <c r="H40" s="57">
        <f>VLOOKUP(B40,Doubles!$C$6:$N$93,7,0)</f>
        <v>157</v>
      </c>
      <c r="I40" s="57">
        <f>VLOOKUP(B40,Doubles!$C$6:$N$93,8,0)</f>
        <v>167</v>
      </c>
      <c r="J40" s="57">
        <f>VLOOKUP(B40,Doubles!$C$6:$N$93,9,0)</f>
        <v>181</v>
      </c>
      <c r="K40" s="57">
        <f>VLOOKUP(B40,Doubles!$C$6:$N$93,10,0)</f>
        <v>0</v>
      </c>
      <c r="L40" s="57">
        <f>VLOOKUP(B40,Doubles!$C$6:$N$93,11,0)</f>
        <v>48</v>
      </c>
      <c r="M40" s="57">
        <f t="shared" si="2"/>
        <v>1111</v>
      </c>
      <c r="N40" s="83">
        <f>SUM(E39:L41)</f>
        <v>3039</v>
      </c>
      <c r="O40" s="156">
        <f>AVERAGE(E39:J41)</f>
        <v>181.9375</v>
      </c>
      <c r="P40" s="180">
        <f t="shared" si="1"/>
        <v>196</v>
      </c>
    </row>
    <row r="41" spans="1:18" ht="15.75" customHeight="1" thickBot="1">
      <c r="A41" s="613"/>
      <c r="B41" s="412" t="s">
        <v>259</v>
      </c>
      <c r="C41" s="137"/>
      <c r="D41" s="204" t="e">
        <f>VLOOKUP(B41,Teams!C45:L128,3,0)</f>
        <v>#N/A</v>
      </c>
      <c r="E41" s="117">
        <f>VLOOKUP(B41,Teams!$C$6:$L$89,4,0)</f>
        <v>167</v>
      </c>
      <c r="F41" s="117">
        <f>VLOOKUP(B41,Teams!$C$6:$L$89,5,0)</f>
        <v>186</v>
      </c>
      <c r="G41" s="117">
        <f>VLOOKUP(B41,Teams!$C$6:$L$89,6,0)</f>
        <v>166</v>
      </c>
      <c r="H41" s="117">
        <f>VLOOKUP(B41,Teams!$C$6:$L$89,7,0)</f>
        <v>225</v>
      </c>
      <c r="I41" s="179"/>
      <c r="J41" s="138"/>
      <c r="K41" s="117">
        <f>VLOOKUP(B41,Teams!$C$6:$L$89,8,0)</f>
        <v>0</v>
      </c>
      <c r="L41" s="117">
        <f>VLOOKUP(B41,Teams!$C$6:$L$89,9,0)</f>
        <v>32</v>
      </c>
      <c r="M41" s="117">
        <f t="shared" si="2"/>
        <v>776</v>
      </c>
      <c r="N41" s="131">
        <f>SUM(E39:L41)</f>
        <v>3039</v>
      </c>
      <c r="O41" s="157">
        <f>AVERAGE(E39:J41)</f>
        <v>181.9375</v>
      </c>
      <c r="P41" s="180">
        <f t="shared" si="1"/>
        <v>225</v>
      </c>
      <c r="R41">
        <f>(M39+M40+M41)</f>
        <v>3039</v>
      </c>
    </row>
    <row r="42" spans="1:16" ht="15.75" customHeight="1" thickTop="1">
      <c r="A42" s="612" t="s">
        <v>26</v>
      </c>
      <c r="B42" s="425" t="s">
        <v>262</v>
      </c>
      <c r="C42" s="121" t="str">
        <f>VLOOKUP(B42,Single!$C$6:$N$95,2,0)</f>
        <v>SVK</v>
      </c>
      <c r="D42" s="122">
        <f>VLOOKUP(B42,Single!$C$6:$N$95,3,0)</f>
        <v>1</v>
      </c>
      <c r="E42" s="122">
        <f>VLOOKUP(B42,Single!$C$6:$N$95,4,0)</f>
        <v>182</v>
      </c>
      <c r="F42" s="122">
        <f>VLOOKUP(B42,Single!$C$6:$N$95,5,0)</f>
        <v>170</v>
      </c>
      <c r="G42" s="122">
        <f>VLOOKUP(B42,Single!$C$6:$N$95,6,0)</f>
        <v>201</v>
      </c>
      <c r="H42" s="122">
        <f>VLOOKUP(B42,Single!$C$6:$N$95,7,0)</f>
        <v>205</v>
      </c>
      <c r="I42" s="122">
        <f>VLOOKUP(B42,Single!$C$6:$N$95,8,0)</f>
        <v>193</v>
      </c>
      <c r="J42" s="122">
        <f>VLOOKUP(B42,Single!$C$6:$N$95,9,0)</f>
        <v>165</v>
      </c>
      <c r="K42" s="122">
        <f>VLOOKUP(B42,Single!$C$6:$N$95,10,0)</f>
        <v>0</v>
      </c>
      <c r="L42" s="122">
        <f>VLOOKUP(B42,Single!$C$6:$N$95,11,0)</f>
        <v>6</v>
      </c>
      <c r="M42" s="122">
        <f t="shared" si="2"/>
        <v>1122</v>
      </c>
      <c r="N42" s="124">
        <f>SUM(E42:L44)</f>
        <v>3022</v>
      </c>
      <c r="O42" s="159">
        <f>AVERAGE(E42:J44)</f>
        <v>187.875</v>
      </c>
      <c r="P42" s="180">
        <f t="shared" si="1"/>
        <v>205</v>
      </c>
    </row>
    <row r="43" spans="1:16" ht="15.75" customHeight="1">
      <c r="A43" s="612"/>
      <c r="B43" s="417" t="s">
        <v>262</v>
      </c>
      <c r="C43" s="141"/>
      <c r="D43" s="203">
        <f>VLOOKUP(B43,Doubles!$C$6:$N$93,3,0)</f>
        <v>1</v>
      </c>
      <c r="E43" s="57">
        <f>VLOOKUP(B43,Doubles!$C$6:$N$93,4,0)</f>
        <v>183</v>
      </c>
      <c r="F43" s="57">
        <f>VLOOKUP(B43,Doubles!$C$6:$N$93,5,0)</f>
        <v>214</v>
      </c>
      <c r="G43" s="57">
        <f>VLOOKUP(B43,Doubles!$C$6:$N$93,6,0)</f>
        <v>215</v>
      </c>
      <c r="H43" s="57">
        <f>VLOOKUP(B43,Doubles!$C$6:$N$93,7,0)</f>
        <v>196</v>
      </c>
      <c r="I43" s="57">
        <f>VLOOKUP(B43,Doubles!$C$6:$N$93,8,0)</f>
        <v>191</v>
      </c>
      <c r="J43" s="57">
        <f>VLOOKUP(B43,Doubles!$C$6:$N$93,9,0)</f>
        <v>235</v>
      </c>
      <c r="K43" s="57">
        <f>VLOOKUP(B43,Doubles!$C$6:$N$93,10,0)</f>
        <v>0</v>
      </c>
      <c r="L43" s="57">
        <f>VLOOKUP(B43,Doubles!$C$6:$N$93,11,0)</f>
        <v>6</v>
      </c>
      <c r="M43" s="57">
        <f t="shared" si="2"/>
        <v>1240</v>
      </c>
      <c r="N43" s="83">
        <f>SUM(E42:L44)</f>
        <v>3022</v>
      </c>
      <c r="O43" s="156">
        <f>AVERAGE(E42:J44)</f>
        <v>187.875</v>
      </c>
      <c r="P43" s="180">
        <f t="shared" si="1"/>
        <v>235</v>
      </c>
    </row>
    <row r="44" spans="1:18" ht="15.75" customHeight="1" thickBot="1">
      <c r="A44" s="613"/>
      <c r="B44" s="412" t="s">
        <v>262</v>
      </c>
      <c r="C44" s="137"/>
      <c r="D44" s="204" t="e">
        <f>VLOOKUP(B44,Teams!C153:L236,3,0)</f>
        <v>#N/A</v>
      </c>
      <c r="E44" s="117">
        <f>VLOOKUP(B44,Teams!$C$6:$L$89,4,0)</f>
        <v>164</v>
      </c>
      <c r="F44" s="117">
        <f>VLOOKUP(B44,Teams!$C$6:$L$89,5,0)</f>
        <v>165</v>
      </c>
      <c r="G44" s="117">
        <f>VLOOKUP(B44,Teams!$C$6:$L$89,6,0)</f>
        <v>182</v>
      </c>
      <c r="H44" s="117">
        <f>VLOOKUP(B44,Teams!$C$6:$L$89,7,0)</f>
        <v>145</v>
      </c>
      <c r="I44" s="117"/>
      <c r="J44" s="117"/>
      <c r="K44" s="117">
        <f>VLOOKUP(B44,Teams!$C$6:$L$89,8,0)</f>
        <v>0</v>
      </c>
      <c r="L44" s="117">
        <f>VLOOKUP(B44,Teams!$C$6:$L$89,9,0)</f>
        <v>4</v>
      </c>
      <c r="M44" s="117">
        <f t="shared" si="2"/>
        <v>660</v>
      </c>
      <c r="N44" s="131">
        <f>SUM(E42:L44)</f>
        <v>3022</v>
      </c>
      <c r="O44" s="157">
        <f>AVERAGE(E42:J44)</f>
        <v>187.875</v>
      </c>
      <c r="P44" s="180">
        <f t="shared" si="1"/>
        <v>182</v>
      </c>
      <c r="R44">
        <f>(M42+M43+M44)</f>
        <v>3022</v>
      </c>
    </row>
    <row r="45" spans="1:16" ht="15.75" customHeight="1" thickTop="1">
      <c r="A45" s="612" t="s">
        <v>27</v>
      </c>
      <c r="B45" s="426" t="s">
        <v>161</v>
      </c>
      <c r="C45" s="144" t="str">
        <f>VLOOKUP(B45,Single!$C$6:$N$95,2,0)</f>
        <v>HUN</v>
      </c>
      <c r="D45" s="132">
        <f>VLOOKUP(B45,Single!$C$6:$N$95,3,0)</f>
        <v>4</v>
      </c>
      <c r="E45" s="132">
        <f>VLOOKUP(B45,Single!$C$6:$N$95,4,0)</f>
        <v>218</v>
      </c>
      <c r="F45" s="132">
        <f>VLOOKUP(B45,Single!$C$6:$N$95,5,0)</f>
        <v>185</v>
      </c>
      <c r="G45" s="132">
        <f>VLOOKUP(B45,Single!$C$6:$N$95,6,0)</f>
        <v>167</v>
      </c>
      <c r="H45" s="132">
        <f>VLOOKUP(B45,Single!$C$6:$N$95,7,0)</f>
        <v>171</v>
      </c>
      <c r="I45" s="132">
        <f>VLOOKUP(B45,Single!$C$6:$N$95,8,0)</f>
        <v>190</v>
      </c>
      <c r="J45" s="132">
        <f>VLOOKUP(B45,Single!$C$6:$N$95,9,0)</f>
        <v>178</v>
      </c>
      <c r="K45" s="132">
        <f>VLOOKUP(B45,Single!$C$6:$N$95,10,0)</f>
        <v>0</v>
      </c>
      <c r="L45" s="132">
        <f>VLOOKUP(B45,Single!$C$6:$N$95,11,0)</f>
        <v>24</v>
      </c>
      <c r="M45" s="132">
        <f t="shared" si="2"/>
        <v>1133</v>
      </c>
      <c r="N45" s="124">
        <f>SUM(E45:L47)</f>
        <v>3018</v>
      </c>
      <c r="O45" s="159">
        <f>AVERAGE(E45:J47)</f>
        <v>184.625</v>
      </c>
      <c r="P45" s="180">
        <f t="shared" si="1"/>
        <v>218</v>
      </c>
    </row>
    <row r="46" spans="1:16" ht="15.75" customHeight="1">
      <c r="A46" s="612"/>
      <c r="B46" s="415" t="s">
        <v>161</v>
      </c>
      <c r="C46" s="135"/>
      <c r="D46" s="205">
        <f>VLOOKUP(B46,Doubles!$C$6:$N$93,3,0)</f>
        <v>4</v>
      </c>
      <c r="E46" s="57">
        <f>VLOOKUP(B46,Doubles!$C$6:$N$93,4,0)</f>
        <v>192</v>
      </c>
      <c r="F46" s="57">
        <f>VLOOKUP(B46,Doubles!$C$6:$N$93,5,0)</f>
        <v>201</v>
      </c>
      <c r="G46" s="57">
        <f>VLOOKUP(B46,Doubles!$C$6:$N$93,6,0)</f>
        <v>194</v>
      </c>
      <c r="H46" s="57">
        <f>VLOOKUP(B46,Doubles!$C$6:$N$93,7,0)</f>
        <v>138</v>
      </c>
      <c r="I46" s="57">
        <f>VLOOKUP(B46,Doubles!$C$6:$N$93,8,0)</f>
        <v>144</v>
      </c>
      <c r="J46" s="57">
        <f>VLOOKUP(B46,Doubles!$C$6:$N$93,9,0)</f>
        <v>178</v>
      </c>
      <c r="K46" s="57">
        <f>VLOOKUP(B46,Doubles!$C$6:$N$93,10,0)</f>
        <v>0</v>
      </c>
      <c r="L46" s="146">
        <f>VLOOKUP(B46,Doubles!$C$6:$N$93,11,0)</f>
        <v>24</v>
      </c>
      <c r="M46" s="146">
        <f t="shared" si="2"/>
        <v>1071</v>
      </c>
      <c r="N46" s="83">
        <f>SUM(E45:L47)</f>
        <v>3018</v>
      </c>
      <c r="O46" s="156">
        <f>AVERAGE(E45:J47)</f>
        <v>184.625</v>
      </c>
      <c r="P46" s="180">
        <f t="shared" si="1"/>
        <v>201</v>
      </c>
    </row>
    <row r="47" spans="1:18" ht="15.75" customHeight="1" thickBot="1">
      <c r="A47" s="613"/>
      <c r="B47" s="412" t="s">
        <v>161</v>
      </c>
      <c r="C47" s="137"/>
      <c r="D47" s="204" t="e">
        <f>VLOOKUP(B47,Teams!C33:L116,3,0)</f>
        <v>#N/A</v>
      </c>
      <c r="E47" s="117">
        <f>VLOOKUP(B47,Teams!$C$6:$L$89,4,0)</f>
        <v>148</v>
      </c>
      <c r="F47" s="117">
        <f>VLOOKUP(B47,Teams!$C$6:$L$89,5,0)</f>
        <v>232</v>
      </c>
      <c r="G47" s="117">
        <f>VLOOKUP(B47,Teams!$C$6:$L$89,6,0)</f>
        <v>197</v>
      </c>
      <c r="H47" s="117">
        <f>VLOOKUP(B47,Teams!$C$6:$L$89,7,0)</f>
        <v>221</v>
      </c>
      <c r="I47" s="138"/>
      <c r="J47" s="138"/>
      <c r="K47" s="117">
        <f>VLOOKUP(B47,Teams!$C$6:$L$89,8,0)</f>
        <v>0</v>
      </c>
      <c r="L47" s="117">
        <f>VLOOKUP(B47,Teams!$C$6:$L$89,9,0)</f>
        <v>16</v>
      </c>
      <c r="M47" s="117">
        <f t="shared" si="2"/>
        <v>814</v>
      </c>
      <c r="N47" s="131">
        <f>SUM(E45:L47)</f>
        <v>3018</v>
      </c>
      <c r="O47" s="157">
        <f>AVERAGE(E45:J47)</f>
        <v>184.625</v>
      </c>
      <c r="P47" s="180">
        <f t="shared" si="1"/>
        <v>232</v>
      </c>
      <c r="R47">
        <f>(M45+M46+M47)</f>
        <v>3018</v>
      </c>
    </row>
    <row r="48" spans="1:16" ht="15.75" customHeight="1" thickTop="1">
      <c r="A48" s="612" t="s">
        <v>28</v>
      </c>
      <c r="B48" s="423" t="s">
        <v>108</v>
      </c>
      <c r="C48" s="144" t="str">
        <f>VLOOKUP(B48,Single!$C$6:$N$95,2,0)</f>
        <v>HUN</v>
      </c>
      <c r="D48" s="132">
        <f>VLOOKUP(B48,Single!$C$6:$N$95,3,0)</f>
        <v>1</v>
      </c>
      <c r="E48" s="132">
        <f>VLOOKUP(B48,Single!$C$6:$N$95,4,0)</f>
        <v>187</v>
      </c>
      <c r="F48" s="132">
        <f>VLOOKUP(B48,Single!$C$6:$N$95,5,0)</f>
        <v>191</v>
      </c>
      <c r="G48" s="132">
        <f>VLOOKUP(B48,Single!$C$6:$N$95,6,0)</f>
        <v>159</v>
      </c>
      <c r="H48" s="132">
        <f>VLOOKUP(B48,Single!$C$6:$N$95,7,0)</f>
        <v>201</v>
      </c>
      <c r="I48" s="132">
        <f>VLOOKUP(B48,Single!$C$6:$N$95,8,0)</f>
        <v>208</v>
      </c>
      <c r="J48" s="132">
        <f>VLOOKUP(B48,Single!$C$6:$N$95,9,0)</f>
        <v>188</v>
      </c>
      <c r="K48" s="132">
        <f>VLOOKUP(B48,Single!$C$6:$N$95,10,0)</f>
        <v>0</v>
      </c>
      <c r="L48" s="132">
        <f>VLOOKUP(B48,Single!$C$6:$N$95,11,0)</f>
        <v>6</v>
      </c>
      <c r="M48" s="132">
        <f t="shared" si="2"/>
        <v>1140</v>
      </c>
      <c r="N48" s="124">
        <f>SUM(E48:L50)</f>
        <v>2963</v>
      </c>
      <c r="O48" s="159">
        <f>AVERAGE(E48:J50)</f>
        <v>184.1875</v>
      </c>
      <c r="P48" s="179">
        <f t="shared" si="1"/>
        <v>208</v>
      </c>
    </row>
    <row r="49" spans="1:16" ht="15.75" customHeight="1">
      <c r="A49" s="612"/>
      <c r="B49" s="415" t="s">
        <v>108</v>
      </c>
      <c r="C49" s="135"/>
      <c r="D49" s="205">
        <f>VLOOKUP(B49,Doubles!$C$6:$N$93,3,0)</f>
        <v>1</v>
      </c>
      <c r="E49" s="136">
        <f>VLOOKUP(B49,Doubles!$C$6:$N$93,4,0)</f>
        <v>219</v>
      </c>
      <c r="F49" s="136">
        <f>VLOOKUP(B49,Doubles!$C$6:$N$93,5,0)</f>
        <v>184</v>
      </c>
      <c r="G49" s="136">
        <f>VLOOKUP(B49,Doubles!$C$6:$N$93,6,0)</f>
        <v>150</v>
      </c>
      <c r="H49" s="136">
        <f>VLOOKUP(B49,Doubles!$C$6:$N$93,7,0)</f>
        <v>159</v>
      </c>
      <c r="I49" s="136">
        <f>VLOOKUP(B49,Doubles!$C$6:$N$93,8,0)</f>
        <v>186</v>
      </c>
      <c r="J49" s="57">
        <f>VLOOKUP(B49,Doubles!$C$6:$N$93,9,0)</f>
        <v>187</v>
      </c>
      <c r="K49" s="57">
        <f>VLOOKUP(B49,Doubles!$C$6:$N$93,10,0)</f>
        <v>0</v>
      </c>
      <c r="L49" s="57">
        <f>VLOOKUP(B49,Doubles!$C$6:$N$93,11,0)</f>
        <v>6</v>
      </c>
      <c r="M49" s="57">
        <f t="shared" si="2"/>
        <v>1091</v>
      </c>
      <c r="N49" s="83">
        <f>SUM(E48:L50)</f>
        <v>2963</v>
      </c>
      <c r="O49" s="156">
        <f>AVERAGE(E48:J50)</f>
        <v>184.1875</v>
      </c>
      <c r="P49" s="180">
        <f t="shared" si="1"/>
        <v>219</v>
      </c>
    </row>
    <row r="50" spans="1:18" ht="15.75" customHeight="1" thickBot="1">
      <c r="A50" s="613"/>
      <c r="B50" s="412" t="s">
        <v>108</v>
      </c>
      <c r="C50" s="137"/>
      <c r="D50" s="204" t="e">
        <f>VLOOKUP(B50,Teams!C75:L158,3,0)</f>
        <v>#N/A</v>
      </c>
      <c r="E50" s="117">
        <f>VLOOKUP(B50,Teams!$C$6:$L$89,4,0)</f>
        <v>192</v>
      </c>
      <c r="F50" s="117">
        <f>VLOOKUP(B50,Teams!$C$6:$L$89,5,0)</f>
        <v>192</v>
      </c>
      <c r="G50" s="117">
        <f>VLOOKUP(B50,Teams!$C$6:$L$89,6,0)</f>
        <v>184</v>
      </c>
      <c r="H50" s="117">
        <f>VLOOKUP(B50,Teams!$C$6:$L$89,7,0)</f>
        <v>160</v>
      </c>
      <c r="I50" s="138"/>
      <c r="J50" s="138"/>
      <c r="K50" s="117">
        <f>VLOOKUP(B50,Teams!$C$6:$L$89,8,0)</f>
        <v>0</v>
      </c>
      <c r="L50" s="117">
        <f>VLOOKUP(B50,Teams!$C$6:$L$89,9,0)</f>
        <v>4</v>
      </c>
      <c r="M50" s="117">
        <f t="shared" si="2"/>
        <v>732</v>
      </c>
      <c r="N50" s="131">
        <f>SUM(E48:L50)</f>
        <v>2963</v>
      </c>
      <c r="O50" s="157">
        <f>AVERAGE(E48:J50)</f>
        <v>184.1875</v>
      </c>
      <c r="P50" s="179">
        <f t="shared" si="1"/>
        <v>192</v>
      </c>
      <c r="R50">
        <f>(M48+M49+M50)</f>
        <v>2963</v>
      </c>
    </row>
    <row r="51" spans="1:16" ht="15.75" customHeight="1" thickTop="1">
      <c r="A51" s="614" t="s">
        <v>29</v>
      </c>
      <c r="B51" s="499" t="s">
        <v>174</v>
      </c>
      <c r="C51" s="140" t="str">
        <f>VLOOKUP(B51,Single!$C$6:$N$95,2,0)</f>
        <v>CZE</v>
      </c>
      <c r="D51" s="122">
        <f>VLOOKUP(B51,Single!$C$6:$N$95,3,0)</f>
        <v>7</v>
      </c>
      <c r="E51" s="122">
        <f>VLOOKUP(B51,Single!$C$6:$N$95,4,0)</f>
        <v>167</v>
      </c>
      <c r="F51" s="122">
        <f>VLOOKUP(B51,Single!$C$6:$N$95,5,0)</f>
        <v>171</v>
      </c>
      <c r="G51" s="122">
        <f>VLOOKUP(B51,Single!$C$6:$N$95,6,0)</f>
        <v>179</v>
      </c>
      <c r="H51" s="122">
        <f>VLOOKUP(B51,Single!$C$6:$N$95,7,0)</f>
        <v>202</v>
      </c>
      <c r="I51" s="122">
        <f>VLOOKUP(B51,Single!$C$6:$N$95,8,0)</f>
        <v>179</v>
      </c>
      <c r="J51" s="122">
        <f>VLOOKUP(B51,Single!$C$6:$N$95,9,0)</f>
        <v>189</v>
      </c>
      <c r="K51" s="122">
        <f>VLOOKUP(B51,Single!$C$6:$N$95,10,0)</f>
        <v>0</v>
      </c>
      <c r="L51" s="122">
        <f>VLOOKUP(B51,Single!$C$6:$N$95,11,0)</f>
        <v>42</v>
      </c>
      <c r="M51" s="122">
        <f t="shared" si="2"/>
        <v>1129</v>
      </c>
      <c r="N51" s="124">
        <f>SUM(E51:L53)</f>
        <v>2938</v>
      </c>
      <c r="O51" s="159">
        <f>AVERAGE(E51:J53)</f>
        <v>176.625</v>
      </c>
      <c r="P51" s="180">
        <f t="shared" si="1"/>
        <v>202</v>
      </c>
    </row>
    <row r="52" spans="1:16" ht="15.75" customHeight="1">
      <c r="A52" s="612"/>
      <c r="B52" s="417" t="s">
        <v>174</v>
      </c>
      <c r="C52" s="141"/>
      <c r="D52" s="203">
        <f>VLOOKUP(B52,Doubles!$C$6:$N$93,3,0)</f>
        <v>7</v>
      </c>
      <c r="E52" s="57">
        <f>VLOOKUP(B52,Doubles!$C$6:$N$93,4,0)</f>
        <v>139</v>
      </c>
      <c r="F52" s="57">
        <f>VLOOKUP(B52,Doubles!$C$6:$N$93,5,0)</f>
        <v>146</v>
      </c>
      <c r="G52" s="57">
        <f>VLOOKUP(B52,Doubles!$C$6:$N$93,6,0)</f>
        <v>170</v>
      </c>
      <c r="H52" s="57">
        <f>VLOOKUP(B52,Doubles!$C$6:$N$93,7,0)</f>
        <v>177</v>
      </c>
      <c r="I52" s="57">
        <f>VLOOKUP(B52,Doubles!$C$6:$N$93,8,0)</f>
        <v>185</v>
      </c>
      <c r="J52" s="57">
        <f>VLOOKUP(B52,Doubles!$C$6:$N$93,9,0)</f>
        <v>174</v>
      </c>
      <c r="K52" s="57">
        <f>VLOOKUP(B52,Doubles!$C$6:$N$93,10,0)</f>
        <v>0</v>
      </c>
      <c r="L52" s="57">
        <f>VLOOKUP(B52,Doubles!$C$6:$N$93,11,0)</f>
        <v>42</v>
      </c>
      <c r="M52" s="57">
        <f t="shared" si="2"/>
        <v>1033</v>
      </c>
      <c r="N52" s="83">
        <f>SUM(E51:L53)</f>
        <v>2938</v>
      </c>
      <c r="O52" s="156">
        <f>AVERAGE(E51:J53)</f>
        <v>176.625</v>
      </c>
      <c r="P52" s="180">
        <f t="shared" si="1"/>
        <v>185</v>
      </c>
    </row>
    <row r="53" spans="1:20" ht="15.75" customHeight="1" thickBot="1">
      <c r="A53" s="615"/>
      <c r="B53" s="443" t="s">
        <v>174</v>
      </c>
      <c r="C53" s="444"/>
      <c r="D53" s="445" t="e">
        <f>VLOOKUP(B53,Teams!C108:L191,3,0)</f>
        <v>#N/A</v>
      </c>
      <c r="E53" s="77">
        <f>VLOOKUP(B53,Teams!$C$6:$L$89,4,0)</f>
        <v>170</v>
      </c>
      <c r="F53" s="77">
        <f>VLOOKUP(B53,Teams!$C$6:$L$89,5,0)</f>
        <v>215</v>
      </c>
      <c r="G53" s="77">
        <f>VLOOKUP(B53,Teams!$C$6:$L$89,6,0)</f>
        <v>190</v>
      </c>
      <c r="H53" s="77">
        <f>VLOOKUP(B53,Teams!$C$6:$L$89,7,0)</f>
        <v>173</v>
      </c>
      <c r="I53" s="77"/>
      <c r="J53" s="77"/>
      <c r="K53" s="77">
        <f>VLOOKUP(B53,Teams!$C$6:$L$89,8,0)</f>
        <v>0</v>
      </c>
      <c r="L53" s="77">
        <f>VLOOKUP(B53,Teams!$C$6:$L$89,9,0)</f>
        <v>28</v>
      </c>
      <c r="M53" s="77">
        <f t="shared" si="2"/>
        <v>776</v>
      </c>
      <c r="N53" s="160">
        <f>SUM(E51:L53)</f>
        <v>2938</v>
      </c>
      <c r="O53" s="161">
        <f>AVERAGE(E51:J53)</f>
        <v>176.625</v>
      </c>
      <c r="P53" s="180">
        <f t="shared" si="1"/>
        <v>215</v>
      </c>
      <c r="R53">
        <f>(M51+M52+M53)</f>
        <v>2938</v>
      </c>
      <c r="T53">
        <v>24</v>
      </c>
    </row>
    <row r="54" spans="1:16" ht="15.75" customHeight="1">
      <c r="A54" s="612" t="s">
        <v>30</v>
      </c>
      <c r="B54" s="490" t="s">
        <v>253</v>
      </c>
      <c r="C54" s="385" t="str">
        <f>VLOOKUP(B54,Single!$C$6:$N$95,2,0)</f>
        <v>SVK</v>
      </c>
      <c r="D54" s="209">
        <f>VLOOKUP(B54,Single!$C$6:$N$95,3,0)</f>
        <v>8</v>
      </c>
      <c r="E54" s="209">
        <f>VLOOKUP(B54,Single!$C$6:$N$95,4,0)</f>
        <v>213</v>
      </c>
      <c r="F54" s="209">
        <f>VLOOKUP(B54,Single!$C$6:$N$95,5,0)</f>
        <v>185</v>
      </c>
      <c r="G54" s="209">
        <f>VLOOKUP(B54,Single!$C$6:$N$95,6,0)</f>
        <v>135</v>
      </c>
      <c r="H54" s="209">
        <f>VLOOKUP(B54,Single!$C$6:$N$95,7,0)</f>
        <v>144</v>
      </c>
      <c r="I54" s="209">
        <f>VLOOKUP(B54,Single!$C$6:$N$95,8,0)</f>
        <v>155</v>
      </c>
      <c r="J54" s="209">
        <f>VLOOKUP(B54,Single!$C$6:$N$95,9,0)</f>
        <v>182</v>
      </c>
      <c r="K54" s="209">
        <f>VLOOKUP(B54,Single!$C$6:$N$95,10,0)</f>
        <v>0</v>
      </c>
      <c r="L54" s="209">
        <f>VLOOKUP(B54,Single!$C$6:$N$95,11,0)</f>
        <v>48</v>
      </c>
      <c r="M54" s="209">
        <f t="shared" si="2"/>
        <v>1062</v>
      </c>
      <c r="N54" s="92">
        <f>SUM(E54:L56)</f>
        <v>3106</v>
      </c>
      <c r="O54" s="155">
        <f>AVERAGE(E54:J56)</f>
        <v>186.125</v>
      </c>
      <c r="P54" s="180">
        <f t="shared" si="1"/>
        <v>213</v>
      </c>
    </row>
    <row r="55" spans="1:16" ht="15.75" customHeight="1">
      <c r="A55" s="612"/>
      <c r="B55" s="415" t="s">
        <v>253</v>
      </c>
      <c r="C55" s="135"/>
      <c r="D55" s="205">
        <f>VLOOKUP(B55,Doubles!$C$6:$N$93,3,0)</f>
        <v>8</v>
      </c>
      <c r="E55" s="57">
        <f>VLOOKUP(B55,Doubles!$C$6:$N$93,4,0)</f>
        <v>156</v>
      </c>
      <c r="F55" s="57">
        <f>VLOOKUP(B55,Doubles!$C$6:$N$93,5,0)</f>
        <v>170</v>
      </c>
      <c r="G55" s="57">
        <f>VLOOKUP(B55,Doubles!$C$6:$N$93,6,0)</f>
        <v>198</v>
      </c>
      <c r="H55" s="57">
        <f>VLOOKUP(B55,Doubles!$C$6:$N$93,7,0)</f>
        <v>205</v>
      </c>
      <c r="I55" s="57">
        <f>VLOOKUP(B55,Doubles!$C$6:$N$93,8,0)</f>
        <v>216</v>
      </c>
      <c r="J55" s="57">
        <f>VLOOKUP(B55,Doubles!$C$6:$N$93,9,0)</f>
        <v>255</v>
      </c>
      <c r="K55" s="57">
        <f>VLOOKUP(B55,Doubles!$C$6:$N$93,10,0)</f>
        <v>0</v>
      </c>
      <c r="L55" s="146">
        <f>VLOOKUP(B55,Doubles!$C$6:$N$93,11,0)</f>
        <v>48</v>
      </c>
      <c r="M55" s="146">
        <f t="shared" si="2"/>
        <v>1248</v>
      </c>
      <c r="N55" s="83">
        <f>SUM(E54:L56)</f>
        <v>3106</v>
      </c>
      <c r="O55" s="156">
        <f>AVERAGE(E54:J56)</f>
        <v>186.125</v>
      </c>
      <c r="P55" s="180">
        <f t="shared" si="1"/>
        <v>255</v>
      </c>
    </row>
    <row r="56" spans="1:20" ht="15.75" customHeight="1" thickBot="1">
      <c r="A56" s="613"/>
      <c r="B56" s="412" t="s">
        <v>253</v>
      </c>
      <c r="C56" s="137"/>
      <c r="D56" s="204">
        <f>VLOOKUP(B56,Teams!C12:L95,3,0)</f>
        <v>8</v>
      </c>
      <c r="E56" s="117">
        <f>VLOOKUP(B56,Teams!$C$6:$L$89,4,0)</f>
        <v>179</v>
      </c>
      <c r="F56" s="117">
        <f>VLOOKUP(B56,Teams!$C$6:$L$89,5,0)</f>
        <v>201</v>
      </c>
      <c r="G56" s="117">
        <f>VLOOKUP(B56,Teams!$C$6:$L$89,6,0)</f>
        <v>169</v>
      </c>
      <c r="H56" s="117">
        <f>VLOOKUP(B56,Teams!$C$6:$L$89,7,0)</f>
        <v>215</v>
      </c>
      <c r="I56" s="138"/>
      <c r="J56" s="138"/>
      <c r="K56" s="117">
        <f>VLOOKUP(B56,Teams!$C$6:$L$89,8,0)</f>
        <v>0</v>
      </c>
      <c r="L56" s="117">
        <f>VLOOKUP(B56,Teams!$C$6:$L$89,9,0)</f>
        <v>32</v>
      </c>
      <c r="M56" s="117">
        <f t="shared" si="2"/>
        <v>796</v>
      </c>
      <c r="N56" s="131">
        <f>SUM(E54:L56)</f>
        <v>3106</v>
      </c>
      <c r="O56" s="157">
        <f>AVERAGE(E54:J56)</f>
        <v>186.125</v>
      </c>
      <c r="P56" s="180">
        <f t="shared" si="1"/>
        <v>215</v>
      </c>
      <c r="R56">
        <f>(M54+M55+M56)</f>
        <v>3106</v>
      </c>
      <c r="T56">
        <v>-145</v>
      </c>
    </row>
    <row r="57" spans="1:16" ht="15.75" customHeight="1" thickTop="1">
      <c r="A57" s="612" t="s">
        <v>31</v>
      </c>
      <c r="B57" s="490" t="s">
        <v>251</v>
      </c>
      <c r="C57" s="144" t="str">
        <f>VLOOKUP(B57,Single!$C$6:$N$95,2,0)</f>
        <v>CZE</v>
      </c>
      <c r="D57" s="132">
        <f>VLOOKUP(B57,Single!$C$6:$N$95,3,0)</f>
        <v>8</v>
      </c>
      <c r="E57" s="132">
        <f>VLOOKUP(B57,Single!$C$6:$N$95,4,0)</f>
        <v>130</v>
      </c>
      <c r="F57" s="132">
        <f>VLOOKUP(B57,Single!$C$6:$N$95,5,0)</f>
        <v>171</v>
      </c>
      <c r="G57" s="132">
        <f>VLOOKUP(B57,Single!$C$6:$N$95,6,0)</f>
        <v>212</v>
      </c>
      <c r="H57" s="132">
        <f>VLOOKUP(B57,Single!$C$6:$N$95,7,0)</f>
        <v>166</v>
      </c>
      <c r="I57" s="132">
        <f>VLOOKUP(B57,Single!$C$6:$N$95,8,0)</f>
        <v>156</v>
      </c>
      <c r="J57" s="132">
        <f>VLOOKUP(B57,Single!$C$6:$N$95,9,0)</f>
        <v>164</v>
      </c>
      <c r="K57" s="132">
        <f>VLOOKUP(B57,Single!$C$6:$N$95,10,0)</f>
        <v>48</v>
      </c>
      <c r="L57" s="132">
        <f>VLOOKUP(B57,Single!$C$6:$N$95,11,0)</f>
        <v>48</v>
      </c>
      <c r="M57" s="132">
        <f t="shared" si="2"/>
        <v>1095</v>
      </c>
      <c r="N57" s="124">
        <f>SUM(E57:L59)</f>
        <v>2959</v>
      </c>
      <c r="O57" s="159">
        <v>180.9375</v>
      </c>
      <c r="P57" s="180">
        <f t="shared" si="1"/>
        <v>212</v>
      </c>
    </row>
    <row r="58" spans="1:16" ht="15.75" customHeight="1">
      <c r="A58" s="612"/>
      <c r="B58" s="413" t="s">
        <v>251</v>
      </c>
      <c r="C58" s="135"/>
      <c r="D58" s="205">
        <f>VLOOKUP(B58,Doubles!$C$6:$N$93,3,0)</f>
        <v>8</v>
      </c>
      <c r="E58" s="57">
        <f>VLOOKUP(B58,Doubles!$C$6:$N$93,4,0)</f>
        <v>193</v>
      </c>
      <c r="F58" s="57">
        <f>VLOOKUP(B58,Doubles!$C$6:$N$93,5,0)</f>
        <v>172</v>
      </c>
      <c r="G58" s="57">
        <f>VLOOKUP(B58,Doubles!$C$6:$N$93,6,0)</f>
        <v>170</v>
      </c>
      <c r="H58" s="57">
        <f>VLOOKUP(B58,Doubles!$C$6:$N$93,7,0)</f>
        <v>144</v>
      </c>
      <c r="I58" s="57">
        <f>VLOOKUP(B58,Doubles!$C$6:$N$93,8,0)</f>
        <v>175</v>
      </c>
      <c r="J58" s="57">
        <f>VLOOKUP(B58,Doubles!$C$6:$N$93,9,0)</f>
        <v>186</v>
      </c>
      <c r="K58" s="57">
        <f>VLOOKUP(B58,Doubles!$C$6:$N$93,10,0)</f>
        <v>48</v>
      </c>
      <c r="L58" s="57">
        <f>VLOOKUP(B58,Doubles!$C$6:$N$93,11,0)</f>
        <v>48</v>
      </c>
      <c r="M58" s="57">
        <f t="shared" si="2"/>
        <v>1136</v>
      </c>
      <c r="N58" s="83">
        <f>SUM(E57:L59)</f>
        <v>2959</v>
      </c>
      <c r="O58" s="156">
        <v>180.9375</v>
      </c>
      <c r="P58" s="180">
        <f t="shared" si="1"/>
        <v>193</v>
      </c>
    </row>
    <row r="59" spans="1:18" ht="15.75" customHeight="1" thickBot="1">
      <c r="A59" s="613"/>
      <c r="B59" s="412" t="s">
        <v>251</v>
      </c>
      <c r="C59" s="137"/>
      <c r="D59" s="204">
        <f>VLOOKUP(B59,Teams!C39:L122,3,0)</f>
        <v>8</v>
      </c>
      <c r="E59" s="117">
        <f>VLOOKUP(B59,Teams!$C$6:$L$89,4,0)</f>
        <v>163</v>
      </c>
      <c r="F59" s="117">
        <f>VLOOKUP(B59,Teams!$C$6:$L$89,5,0)</f>
        <v>176</v>
      </c>
      <c r="G59" s="117">
        <f>VLOOKUP(B59,Teams!$C$6:$L$89,6,0)</f>
        <v>139</v>
      </c>
      <c r="H59" s="117">
        <f>VLOOKUP(B59,Teams!$C$6:$L$89,7,0)</f>
        <v>186</v>
      </c>
      <c r="I59" s="138"/>
      <c r="J59" s="138"/>
      <c r="K59" s="117">
        <f>VLOOKUP(B59,Teams!$C$6:$L$89,8,0)</f>
        <v>32</v>
      </c>
      <c r="L59" s="117">
        <f>VLOOKUP(B59,Teams!$C$6:$L$89,9,0)</f>
        <v>32</v>
      </c>
      <c r="M59" s="117">
        <f t="shared" si="2"/>
        <v>728</v>
      </c>
      <c r="N59" s="131">
        <f>SUM(E57:L59)</f>
        <v>2959</v>
      </c>
      <c r="O59" s="157">
        <f>AVERAGE(E57:J59)</f>
        <v>168.9375</v>
      </c>
      <c r="P59" s="180">
        <f t="shared" si="1"/>
        <v>186</v>
      </c>
      <c r="R59">
        <f>(M57+M58+M59)</f>
        <v>2959</v>
      </c>
    </row>
    <row r="60" spans="1:16" ht="15.75" customHeight="1" thickTop="1">
      <c r="A60" s="612" t="s">
        <v>32</v>
      </c>
      <c r="B60" s="490" t="s">
        <v>268</v>
      </c>
      <c r="C60" s="121" t="str">
        <f>VLOOKUP(B60,Single!$C$6:$N$95,2,0)</f>
        <v>SVK</v>
      </c>
      <c r="D60" s="122">
        <f>VLOOKUP(B60,Single!$C$6:$N$95,3,0)</f>
        <v>2</v>
      </c>
      <c r="E60" s="122">
        <f>VLOOKUP(B60,Single!$C$6:$N$95,4,0)</f>
        <v>138</v>
      </c>
      <c r="F60" s="122">
        <f>VLOOKUP(B60,Single!$C$6:$N$95,5,0)</f>
        <v>134</v>
      </c>
      <c r="G60" s="122">
        <f>VLOOKUP(B60,Single!$C$6:$N$95,6,0)</f>
        <v>150</v>
      </c>
      <c r="H60" s="122">
        <f>VLOOKUP(B60,Single!$C$6:$N$95,7,0)</f>
        <v>191</v>
      </c>
      <c r="I60" s="122">
        <f>VLOOKUP(B60,Single!$C$6:$N$95,8,0)</f>
        <v>158</v>
      </c>
      <c r="J60" s="122">
        <f>VLOOKUP(B60,Single!$C$6:$N$95,9,0)</f>
        <v>193</v>
      </c>
      <c r="K60" s="122">
        <f>VLOOKUP(B60,Single!$C$6:$N$95,10,0)</f>
        <v>48</v>
      </c>
      <c r="L60" s="122">
        <f>VLOOKUP(B60,Single!$C$6:$N$95,11,0)</f>
        <v>12</v>
      </c>
      <c r="M60" s="122">
        <f t="shared" si="2"/>
        <v>1024</v>
      </c>
      <c r="N60" s="124">
        <f>SUM(E60:L62)</f>
        <v>2950</v>
      </c>
      <c r="O60" s="159">
        <f>AVERAGE(E60:J62)</f>
        <v>174.375</v>
      </c>
      <c r="P60" s="179">
        <f t="shared" si="1"/>
        <v>193</v>
      </c>
    </row>
    <row r="61" spans="1:16" ht="15.75" customHeight="1">
      <c r="A61" s="612"/>
      <c r="B61" s="439" t="s">
        <v>268</v>
      </c>
      <c r="C61" s="141"/>
      <c r="D61" s="203">
        <f>VLOOKUP(B61,Doubles!$C$6:$N$93,3,0)</f>
        <v>2</v>
      </c>
      <c r="E61" s="57">
        <f>VLOOKUP(B61,Doubles!$C$6:$N$93,4,0)</f>
        <v>165</v>
      </c>
      <c r="F61" s="57">
        <f>VLOOKUP(B61,Doubles!$C$6:$N$93,5,0)</f>
        <v>225</v>
      </c>
      <c r="G61" s="57">
        <f>VLOOKUP(B61,Doubles!$C$6:$N$93,6,0)</f>
        <v>213</v>
      </c>
      <c r="H61" s="57">
        <f>VLOOKUP(B61,Doubles!$C$6:$N$93,7,0)</f>
        <v>194</v>
      </c>
      <c r="I61" s="57">
        <f>VLOOKUP(B61,Doubles!$C$6:$N$93,8,0)</f>
        <v>201</v>
      </c>
      <c r="J61" s="57">
        <f>VLOOKUP(B61,Doubles!$C$6:$N$93,9,0)</f>
        <v>202</v>
      </c>
      <c r="K61" s="57">
        <f>VLOOKUP(B61,Doubles!$C$6:$N$93,10,0)</f>
        <v>48</v>
      </c>
      <c r="L61" s="57">
        <f>VLOOKUP(B61,Doubles!$C$6:$N$93,11,0)</f>
        <v>12</v>
      </c>
      <c r="M61" s="57">
        <f t="shared" si="2"/>
        <v>1260</v>
      </c>
      <c r="N61" s="83">
        <f>SUM(E60:L62)</f>
        <v>2950</v>
      </c>
      <c r="O61" s="156">
        <f>AVERAGE(E60:J62)</f>
        <v>174.375</v>
      </c>
      <c r="P61" s="180">
        <f t="shared" si="1"/>
        <v>225</v>
      </c>
    </row>
    <row r="62" spans="1:18" ht="15.75" customHeight="1" thickBot="1">
      <c r="A62" s="613"/>
      <c r="B62" s="440" t="s">
        <v>268</v>
      </c>
      <c r="C62" s="137"/>
      <c r="D62" s="204" t="e">
        <f>VLOOKUP(B62,Teams!C159:L242,3,0)</f>
        <v>#N/A</v>
      </c>
      <c r="E62" s="117">
        <f>VLOOKUP(B62,Teams!$C$6:$L$89,4,0)</f>
        <v>139</v>
      </c>
      <c r="F62" s="117">
        <f>VLOOKUP(B62,Teams!$C$6:$L$89,5,0)</f>
        <v>160</v>
      </c>
      <c r="G62" s="117">
        <f>VLOOKUP(B62,Teams!$C$6:$L$89,6,0)</f>
        <v>180</v>
      </c>
      <c r="H62" s="117">
        <f>VLOOKUP(B62,Teams!$C$6:$L$89,7,0)</f>
        <v>147</v>
      </c>
      <c r="I62" s="117"/>
      <c r="J62" s="117"/>
      <c r="K62" s="117">
        <f>VLOOKUP(B62,Teams!$C$6:$L$89,8,0)</f>
        <v>32</v>
      </c>
      <c r="L62" s="117">
        <f>VLOOKUP(B62,Teams!$C$6:$L$89,9,0)</f>
        <v>8</v>
      </c>
      <c r="M62" s="117">
        <f t="shared" si="2"/>
        <v>666</v>
      </c>
      <c r="N62" s="131">
        <f>SUM(E60:L62)</f>
        <v>2950</v>
      </c>
      <c r="O62" s="157">
        <f>AVERAGE(E60:J62)</f>
        <v>174.375</v>
      </c>
      <c r="P62" s="179">
        <f t="shared" si="1"/>
        <v>180</v>
      </c>
      <c r="R62">
        <f>(M60+M61+M62)</f>
        <v>2950</v>
      </c>
    </row>
    <row r="63" spans="1:16" ht="15.75" customHeight="1" thickTop="1">
      <c r="A63" s="612" t="s">
        <v>33</v>
      </c>
      <c r="B63" s="490" t="s">
        <v>252</v>
      </c>
      <c r="C63" s="140" t="str">
        <f>VLOOKUP(B63,Single!$C$6:$N$95,2,0)</f>
        <v>CZE</v>
      </c>
      <c r="D63" s="122">
        <f>VLOOKUP(B63,Single!$C$6:$N$95,3,0)</f>
        <v>8</v>
      </c>
      <c r="E63" s="122">
        <f>VLOOKUP(B63,Single!$C$6:$N$95,4,0)</f>
        <v>190</v>
      </c>
      <c r="F63" s="122">
        <f>VLOOKUP(B63,Single!$C$6:$N$95,5,0)</f>
        <v>212</v>
      </c>
      <c r="G63" s="122">
        <f>VLOOKUP(B63,Single!$C$6:$N$95,6,0)</f>
        <v>149</v>
      </c>
      <c r="H63" s="122">
        <f>VLOOKUP(B63,Single!$C$6:$N$95,7,0)</f>
        <v>145</v>
      </c>
      <c r="I63" s="122">
        <f>VLOOKUP(B63,Single!$C$6:$N$95,8,0)</f>
        <v>154</v>
      </c>
      <c r="J63" s="122">
        <f>VLOOKUP(B63,Single!$C$6:$N$95,9,0)</f>
        <v>194</v>
      </c>
      <c r="K63" s="122">
        <f>VLOOKUP(B63,Single!$C$6:$N$95,10,0)</f>
        <v>0</v>
      </c>
      <c r="L63" s="122">
        <f>VLOOKUP(B63,Single!$C$6:$N$95,11,0)</f>
        <v>48</v>
      </c>
      <c r="M63" s="122">
        <f t="shared" si="2"/>
        <v>1092</v>
      </c>
      <c r="N63" s="124">
        <f>SUM(E63:L65)</f>
        <v>2939</v>
      </c>
      <c r="O63" s="159">
        <f>AVERAGE(E63:J65)</f>
        <v>175.6875</v>
      </c>
      <c r="P63" s="180">
        <f t="shared" si="1"/>
        <v>212</v>
      </c>
    </row>
    <row r="64" spans="1:16" ht="15.75" customHeight="1">
      <c r="A64" s="612"/>
      <c r="B64" s="421" t="s">
        <v>252</v>
      </c>
      <c r="C64" s="130"/>
      <c r="D64" s="203">
        <f>VLOOKUP(B64,Doubles!$C$6:$N$93,3,0)</f>
        <v>8</v>
      </c>
      <c r="E64" s="57">
        <f>VLOOKUP(B64,Doubles!$C$6:$N$93,4,0)</f>
        <v>205</v>
      </c>
      <c r="F64" s="57">
        <f>VLOOKUP(B64,Doubles!$C$6:$N$93,5,0)</f>
        <v>170</v>
      </c>
      <c r="G64" s="57">
        <f>VLOOKUP(B64,Doubles!$C$6:$N$93,6,0)</f>
        <v>151</v>
      </c>
      <c r="H64" s="57">
        <f>VLOOKUP(B64,Doubles!$C$6:$N$93,7,0)</f>
        <v>231</v>
      </c>
      <c r="I64" s="57">
        <f>VLOOKUP(B64,Doubles!$C$6:$N$93,8,0)</f>
        <v>156</v>
      </c>
      <c r="J64" s="57">
        <f>VLOOKUP(B64,Doubles!$C$6:$N$93,9,0)</f>
        <v>166</v>
      </c>
      <c r="K64" s="57">
        <f>VLOOKUP(B64,Doubles!$C$6:$N$93,10,0)</f>
        <v>0</v>
      </c>
      <c r="L64" s="57">
        <f>VLOOKUP(B64,Doubles!$C$6:$N$93,11,0)</f>
        <v>48</v>
      </c>
      <c r="M64" s="57">
        <f t="shared" si="2"/>
        <v>1127</v>
      </c>
      <c r="N64" s="83">
        <f>SUM(E63:L65)</f>
        <v>2939</v>
      </c>
      <c r="O64" s="156">
        <f>AVERAGE(E63:J65)</f>
        <v>175.6875</v>
      </c>
      <c r="P64" s="180">
        <f t="shared" si="1"/>
        <v>231</v>
      </c>
    </row>
    <row r="65" spans="1:18" ht="15.75" customHeight="1" thickBot="1">
      <c r="A65" s="613"/>
      <c r="B65" s="422" t="s">
        <v>252</v>
      </c>
      <c r="C65" s="137"/>
      <c r="D65" s="204" t="e">
        <f>VLOOKUP(B65,Teams!C42:L125,3,0)</f>
        <v>#N/A</v>
      </c>
      <c r="E65" s="117">
        <f>VLOOKUP(B65,Teams!$C$6:$L$89,4,0)</f>
        <v>210</v>
      </c>
      <c r="F65" s="117">
        <f>VLOOKUP(B65,Teams!$C$6:$L$89,5,0)</f>
        <v>159</v>
      </c>
      <c r="G65" s="117">
        <f>VLOOKUP(B65,Teams!$C$6:$L$89,6,0)</f>
        <v>176</v>
      </c>
      <c r="H65" s="117">
        <f>VLOOKUP(B65,Teams!$C$6:$L$89,7,0)</f>
        <v>143</v>
      </c>
      <c r="I65" s="117"/>
      <c r="J65" s="117"/>
      <c r="K65" s="117">
        <f>VLOOKUP(B65,Teams!$C$6:$L$89,8,0)</f>
        <v>0</v>
      </c>
      <c r="L65" s="117">
        <f>VLOOKUP(B65,Teams!$C$6:$L$89,9,0)</f>
        <v>32</v>
      </c>
      <c r="M65" s="117">
        <f t="shared" si="2"/>
        <v>720</v>
      </c>
      <c r="N65" s="131">
        <f>SUM(E63:L65)</f>
        <v>2939</v>
      </c>
      <c r="O65" s="157">
        <f>AVERAGE(E63:J65)</f>
        <v>175.6875</v>
      </c>
      <c r="P65" s="180">
        <f t="shared" si="1"/>
        <v>210</v>
      </c>
      <c r="R65">
        <f>(M63+M64+M65)</f>
        <v>2939</v>
      </c>
    </row>
    <row r="66" spans="1:16" ht="15.75" customHeight="1" thickTop="1">
      <c r="A66" s="612" t="s">
        <v>34</v>
      </c>
      <c r="B66" s="426" t="s">
        <v>150</v>
      </c>
      <c r="C66" s="121" t="str">
        <f>VLOOKUP(B66,Single!$C$6:$N$95,2,0)</f>
        <v>HUN</v>
      </c>
      <c r="D66" s="122">
        <f>VLOOKUP(B66,Single!$C$6:$N$95,3,0)</f>
        <v>0</v>
      </c>
      <c r="E66" s="122">
        <f>VLOOKUP(B66,Single!$C$6:$N$95,4,0)</f>
        <v>166</v>
      </c>
      <c r="F66" s="122">
        <f>VLOOKUP(B66,Single!$C$6:$N$95,5,0)</f>
        <v>225</v>
      </c>
      <c r="G66" s="122">
        <f>VLOOKUP(B66,Single!$C$6:$N$95,6,0)</f>
        <v>205</v>
      </c>
      <c r="H66" s="122">
        <f>VLOOKUP(B66,Single!$C$6:$N$95,7,0)</f>
        <v>213</v>
      </c>
      <c r="I66" s="122">
        <f>VLOOKUP(B66,Single!$C$6:$N$95,8,0)</f>
        <v>142</v>
      </c>
      <c r="J66" s="122">
        <f>VLOOKUP(B66,Single!$C$6:$N$95,9,0)</f>
        <v>172</v>
      </c>
      <c r="K66" s="122">
        <f>VLOOKUP(B66,Single!$C$6:$N$95,10,0)</f>
        <v>0</v>
      </c>
      <c r="L66" s="122">
        <f>VLOOKUP(B66,Single!$C$6:$N$95,11,0)</f>
        <v>0</v>
      </c>
      <c r="M66" s="122">
        <f t="shared" si="2"/>
        <v>1123</v>
      </c>
      <c r="N66" s="124">
        <f>SUM(E66:L68)</f>
        <v>2931</v>
      </c>
      <c r="O66" s="159">
        <f>AVERAGE(E66:J68)</f>
        <v>183.1875</v>
      </c>
      <c r="P66" s="179">
        <f t="shared" si="1"/>
        <v>225</v>
      </c>
    </row>
    <row r="67" spans="1:16" ht="15.75" customHeight="1">
      <c r="A67" s="612"/>
      <c r="B67" s="415" t="s">
        <v>150</v>
      </c>
      <c r="C67" s="141"/>
      <c r="D67" s="203">
        <f>VLOOKUP(B67,Doubles!$C$6:$N$93,3,0)</f>
        <v>0</v>
      </c>
      <c r="E67" s="57">
        <f>VLOOKUP(B67,Doubles!$C$6:$N$93,4,0)</f>
        <v>162</v>
      </c>
      <c r="F67" s="57">
        <f>VLOOKUP(B67,Doubles!$C$6:$N$93,5,0)</f>
        <v>169</v>
      </c>
      <c r="G67" s="57">
        <f>VLOOKUP(B67,Doubles!$C$6:$N$93,6,0)</f>
        <v>180</v>
      </c>
      <c r="H67" s="57">
        <f>VLOOKUP(B67,Doubles!$C$6:$N$93,7,0)</f>
        <v>166</v>
      </c>
      <c r="I67" s="57">
        <f>VLOOKUP(B67,Doubles!$C$6:$N$93,8,0)</f>
        <v>195</v>
      </c>
      <c r="J67" s="57">
        <f>VLOOKUP(B67,Doubles!$C$6:$N$93,9,0)</f>
        <v>151</v>
      </c>
      <c r="K67" s="57">
        <f>VLOOKUP(B67,Doubles!$C$6:$N$93,10,0)</f>
        <v>0</v>
      </c>
      <c r="L67" s="57">
        <f>VLOOKUP(B67,Doubles!$C$6:$N$93,11,0)</f>
        <v>0</v>
      </c>
      <c r="M67" s="57">
        <f t="shared" si="2"/>
        <v>1023</v>
      </c>
      <c r="N67" s="83">
        <f>SUM(E66:L68)</f>
        <v>2931</v>
      </c>
      <c r="O67" s="156">
        <f>AVERAGE(E66:J68)</f>
        <v>183.1875</v>
      </c>
      <c r="P67" s="180">
        <f t="shared" si="1"/>
        <v>195</v>
      </c>
    </row>
    <row r="68" spans="1:18" ht="15.75" customHeight="1" thickBot="1">
      <c r="A68" s="613"/>
      <c r="B68" s="412" t="s">
        <v>150</v>
      </c>
      <c r="C68" s="137"/>
      <c r="D68" s="204" t="e">
        <f>VLOOKUP(B68,Teams!C123:L206,3,0)</f>
        <v>#N/A</v>
      </c>
      <c r="E68" s="117">
        <f>VLOOKUP(B68,Teams!$C$6:$L$89,4,0)</f>
        <v>202</v>
      </c>
      <c r="F68" s="117">
        <f>VLOOKUP(B68,Teams!$C$6:$L$89,5,0)</f>
        <v>176</v>
      </c>
      <c r="G68" s="117">
        <f>VLOOKUP(B68,Teams!$C$6:$L$89,6,0)</f>
        <v>200</v>
      </c>
      <c r="H68" s="117">
        <f>VLOOKUP(B68,Teams!$C$6:$L$89,7,0)</f>
        <v>207</v>
      </c>
      <c r="I68" s="117"/>
      <c r="J68" s="117"/>
      <c r="K68" s="117">
        <f>VLOOKUP(B68,Teams!$C$6:$L$89,8,0)</f>
        <v>0</v>
      </c>
      <c r="L68" s="117">
        <f>VLOOKUP(B68,Teams!$C$6:$L$89,9,0)</f>
        <v>0</v>
      </c>
      <c r="M68" s="117">
        <f t="shared" si="2"/>
        <v>785</v>
      </c>
      <c r="N68" s="131">
        <f>SUM(E66:L68)</f>
        <v>2931</v>
      </c>
      <c r="O68" s="157">
        <f>AVERAGE(E66:J68)</f>
        <v>183.1875</v>
      </c>
      <c r="P68" s="179">
        <f t="shared" si="1"/>
        <v>207</v>
      </c>
      <c r="R68">
        <f>(M66+M67+M68)</f>
        <v>2931</v>
      </c>
    </row>
    <row r="69" spans="1:16" ht="15.75" customHeight="1" thickTop="1">
      <c r="A69" s="612" t="s">
        <v>35</v>
      </c>
      <c r="B69" s="426" t="s">
        <v>192</v>
      </c>
      <c r="C69" s="121" t="str">
        <f>VLOOKUP(B69,Single!$C$6:$N$95,2,0)</f>
        <v>HUN</v>
      </c>
      <c r="D69" s="122">
        <f>VLOOKUP(B69,Single!$C$6:$N$95,3,0)</f>
        <v>4</v>
      </c>
      <c r="E69" s="122">
        <f>VLOOKUP(B69,Single!$C$6:$N$95,4,0)</f>
        <v>168</v>
      </c>
      <c r="F69" s="122">
        <f>VLOOKUP(B69,Single!$C$6:$N$95,5,0)</f>
        <v>179</v>
      </c>
      <c r="G69" s="122">
        <f>VLOOKUP(B69,Single!$C$6:$N$95,6,0)</f>
        <v>160</v>
      </c>
      <c r="H69" s="122">
        <f>VLOOKUP(B69,Single!$C$6:$N$95,7,0)</f>
        <v>164</v>
      </c>
      <c r="I69" s="122">
        <f>VLOOKUP(B69,Single!$C$6:$N$95,8,0)</f>
        <v>148</v>
      </c>
      <c r="J69" s="122">
        <f>VLOOKUP(B69,Single!$C$6:$N$95,9,0)</f>
        <v>148</v>
      </c>
      <c r="K69" s="122">
        <f>VLOOKUP(B69,Single!$C$6:$N$95,10,0)</f>
        <v>0</v>
      </c>
      <c r="L69" s="122">
        <f>VLOOKUP(B69,Single!$C$6:$N$95,11,0)</f>
        <v>24</v>
      </c>
      <c r="M69" s="122">
        <f t="shared" si="2"/>
        <v>991</v>
      </c>
      <c r="N69" s="124">
        <f>SUM(E69:L71)</f>
        <v>2930</v>
      </c>
      <c r="O69" s="159">
        <f>AVERAGE(E69:J71)</f>
        <v>179.125</v>
      </c>
      <c r="P69" s="179">
        <f t="shared" si="1"/>
        <v>179</v>
      </c>
    </row>
    <row r="70" spans="1:16" ht="15.75" customHeight="1">
      <c r="A70" s="612"/>
      <c r="B70" s="415" t="s">
        <v>192</v>
      </c>
      <c r="C70" s="141"/>
      <c r="D70" s="203">
        <f>VLOOKUP(B70,Doubles!$C$6:$N$93,3,0)</f>
        <v>4</v>
      </c>
      <c r="E70" s="57">
        <f>VLOOKUP(B70,Doubles!$C$6:$N$93,4,0)</f>
        <v>137</v>
      </c>
      <c r="F70" s="57">
        <f>VLOOKUP(B70,Doubles!$C$6:$N$93,5,0)</f>
        <v>179</v>
      </c>
      <c r="G70" s="57">
        <f>VLOOKUP(B70,Doubles!$C$6:$N$93,6,0)</f>
        <v>231</v>
      </c>
      <c r="H70" s="57">
        <f>VLOOKUP(B70,Doubles!$C$6:$N$93,7,0)</f>
        <v>200</v>
      </c>
      <c r="I70" s="57">
        <f>VLOOKUP(B70,Doubles!$C$6:$N$93,8,0)</f>
        <v>214</v>
      </c>
      <c r="J70" s="57">
        <f>VLOOKUP(B70,Doubles!$C$6:$N$93,9,0)</f>
        <v>232</v>
      </c>
      <c r="K70" s="57">
        <f>VLOOKUP(B70,Doubles!$C$6:$N$93,10,0)</f>
        <v>0</v>
      </c>
      <c r="L70" s="57">
        <f>VLOOKUP(B70,Doubles!$C$6:$N$93,11,0)</f>
        <v>24</v>
      </c>
      <c r="M70" s="57">
        <f aca="true" t="shared" si="3" ref="M70:M101">SUM(E70:L70)</f>
        <v>1217</v>
      </c>
      <c r="N70" s="83">
        <f>SUM(E69:L71)</f>
        <v>2930</v>
      </c>
      <c r="O70" s="156">
        <f>AVERAGE(E69:J71)</f>
        <v>179.125</v>
      </c>
      <c r="P70" s="180">
        <f t="shared" si="1"/>
        <v>232</v>
      </c>
    </row>
    <row r="71" spans="1:18" ht="15.75" customHeight="1" thickBot="1">
      <c r="A71" s="613"/>
      <c r="B71" s="412" t="s">
        <v>192</v>
      </c>
      <c r="C71" s="137"/>
      <c r="D71" s="204" t="e">
        <f>VLOOKUP(B71,Teams!C87:L170,3,0)</f>
        <v>#N/A</v>
      </c>
      <c r="E71" s="117">
        <f>VLOOKUP(B71,Teams!$C$6:$L$89,4,0)</f>
        <v>131</v>
      </c>
      <c r="F71" s="117">
        <f>VLOOKUP(B71,Teams!$C$6:$L$89,5,0)</f>
        <v>209</v>
      </c>
      <c r="G71" s="117">
        <f>VLOOKUP(B71,Teams!$C$6:$L$89,6,0)</f>
        <v>179</v>
      </c>
      <c r="H71" s="117">
        <f>VLOOKUP(B71,Teams!$C$6:$L$89,7,0)</f>
        <v>187</v>
      </c>
      <c r="I71" s="117"/>
      <c r="J71" s="117"/>
      <c r="K71" s="117">
        <f>VLOOKUP(B71,Teams!$C$6:$L$89,8,0)</f>
        <v>0</v>
      </c>
      <c r="L71" s="117">
        <f>VLOOKUP(B71,Teams!$C$6:$L$89,9,0)</f>
        <v>16</v>
      </c>
      <c r="M71" s="117">
        <f t="shared" si="3"/>
        <v>722</v>
      </c>
      <c r="N71" s="131">
        <f>SUM(E69:L71)</f>
        <v>2930</v>
      </c>
      <c r="O71" s="157">
        <f>AVERAGE(E69:J71)</f>
        <v>179.125</v>
      </c>
      <c r="P71" s="179">
        <f aca="true" t="shared" si="4" ref="P71:P134">MAX(E71:J71)</f>
        <v>209</v>
      </c>
      <c r="R71">
        <f>(M69+M70+M71)</f>
        <v>2930</v>
      </c>
    </row>
    <row r="72" spans="1:16" ht="15.75" customHeight="1" thickTop="1">
      <c r="A72" s="612" t="s">
        <v>36</v>
      </c>
      <c r="B72" s="426" t="s">
        <v>260</v>
      </c>
      <c r="C72" s="121" t="str">
        <f>VLOOKUP(B72,Single!$C$6:$N$95,2,0)</f>
        <v>SVK</v>
      </c>
      <c r="D72" s="122">
        <f>VLOOKUP(B72,Single!$C$6:$N$95,3,0)</f>
        <v>4</v>
      </c>
      <c r="E72" s="122">
        <f>VLOOKUP(B72,Single!$C$6:$N$95,4,0)</f>
        <v>193</v>
      </c>
      <c r="F72" s="122">
        <f>VLOOKUP(B72,Single!$C$6:$N$95,5,0)</f>
        <v>176</v>
      </c>
      <c r="G72" s="122">
        <f>VLOOKUP(B72,Single!$C$6:$N$95,6,0)</f>
        <v>158</v>
      </c>
      <c r="H72" s="122">
        <f>VLOOKUP(B72,Single!$C$6:$N$95,7,0)</f>
        <v>144</v>
      </c>
      <c r="I72" s="122">
        <f>VLOOKUP(B72,Single!$C$6:$N$95,8,0)</f>
        <v>181</v>
      </c>
      <c r="J72" s="122">
        <f>VLOOKUP(B72,Single!$C$6:$N$95,9,0)</f>
        <v>157</v>
      </c>
      <c r="K72" s="122">
        <f>VLOOKUP(B72,Single!$C$6:$N$95,10,0)</f>
        <v>0</v>
      </c>
      <c r="L72" s="132">
        <f>VLOOKUP(B72,Single!$C$6:$N$95,11,0)</f>
        <v>24</v>
      </c>
      <c r="M72" s="132">
        <f t="shared" si="3"/>
        <v>1033</v>
      </c>
      <c r="N72" s="124">
        <f>SUM(E72:L74)</f>
        <v>2928</v>
      </c>
      <c r="O72" s="159">
        <f>AVERAGE(E72:J74)</f>
        <v>179</v>
      </c>
      <c r="P72" s="180">
        <f t="shared" si="4"/>
        <v>193</v>
      </c>
    </row>
    <row r="73" spans="1:16" ht="15.75" customHeight="1">
      <c r="A73" s="612"/>
      <c r="B73" s="415" t="s">
        <v>260</v>
      </c>
      <c r="C73" s="141"/>
      <c r="D73" s="203">
        <f>VLOOKUP(B73,Doubles!$C$6:$N$93,3,0)</f>
        <v>4</v>
      </c>
      <c r="E73" s="57">
        <f>VLOOKUP(B73,Doubles!$C$6:$N$93,4,0)</f>
        <v>170</v>
      </c>
      <c r="F73" s="57">
        <f>VLOOKUP(B73,Doubles!$C$6:$N$93,5,0)</f>
        <v>184</v>
      </c>
      <c r="G73" s="57">
        <f>VLOOKUP(B73,Doubles!$C$6:$N$93,6,0)</f>
        <v>224</v>
      </c>
      <c r="H73" s="57">
        <f>VLOOKUP(B73,Doubles!$C$6:$N$93,7,0)</f>
        <v>156</v>
      </c>
      <c r="I73" s="57">
        <f>VLOOKUP(B73,Doubles!$C$6:$N$93,8,0)</f>
        <v>184</v>
      </c>
      <c r="J73" s="57">
        <f>VLOOKUP(B73,Doubles!$C$6:$N$93,9,0)</f>
        <v>218</v>
      </c>
      <c r="K73" s="57">
        <f>VLOOKUP(B73,Doubles!$C$6:$N$93,10,0)</f>
        <v>0</v>
      </c>
      <c r="L73" s="57">
        <f>VLOOKUP(B73,Doubles!$C$6:$N$93,11,0)</f>
        <v>24</v>
      </c>
      <c r="M73" s="57">
        <f t="shared" si="3"/>
        <v>1160</v>
      </c>
      <c r="N73" s="83">
        <f>SUM(E72:L74)</f>
        <v>2928</v>
      </c>
      <c r="O73" s="156">
        <f>AVERAGE(E72:J74)</f>
        <v>179</v>
      </c>
      <c r="P73" s="180">
        <f t="shared" si="4"/>
        <v>224</v>
      </c>
    </row>
    <row r="74" spans="1:18" ht="15.75" customHeight="1" thickBot="1">
      <c r="A74" s="613"/>
      <c r="B74" s="412" t="s">
        <v>260</v>
      </c>
      <c r="C74" s="137"/>
      <c r="D74" s="204">
        <f>VLOOKUP(B74,Teams!C21:L104,3,0)</f>
        <v>4</v>
      </c>
      <c r="E74" s="117">
        <f>VLOOKUP(B74,Teams!$C$6:$L$89,4,0)</f>
        <v>168</v>
      </c>
      <c r="F74" s="117">
        <f>VLOOKUP(B74,Teams!$C$6:$L$89,5,0)</f>
        <v>175</v>
      </c>
      <c r="G74" s="117">
        <f>VLOOKUP(B74,Teams!$C$6:$L$89,6,0)</f>
        <v>160</v>
      </c>
      <c r="H74" s="117">
        <f>VLOOKUP(B74,Teams!$C$6:$L$89,7,0)</f>
        <v>216</v>
      </c>
      <c r="I74" s="117"/>
      <c r="J74" s="117"/>
      <c r="K74" s="117">
        <f>VLOOKUP(B74,Teams!$C$6:$L$89,8,0)</f>
        <v>0</v>
      </c>
      <c r="L74" s="117">
        <f>VLOOKUP(B74,Teams!$C$6:$L$89,9,0)</f>
        <v>16</v>
      </c>
      <c r="M74" s="117">
        <f t="shared" si="3"/>
        <v>735</v>
      </c>
      <c r="N74" s="131">
        <f>SUM(E72:L74)</f>
        <v>2928</v>
      </c>
      <c r="O74" s="157">
        <f>AVERAGE(E72:J74)</f>
        <v>179</v>
      </c>
      <c r="P74" s="180">
        <f t="shared" si="4"/>
        <v>216</v>
      </c>
      <c r="R74">
        <f>(M72+M73+M74)</f>
        <v>2928</v>
      </c>
    </row>
    <row r="75" spans="1:16" ht="15.75" customHeight="1" thickTop="1">
      <c r="A75" s="612" t="s">
        <v>37</v>
      </c>
      <c r="B75" s="429" t="s">
        <v>153</v>
      </c>
      <c r="C75" s="163" t="str">
        <f>VLOOKUP(B75,Single!$C$6:$N$95,2,0)</f>
        <v>HUN</v>
      </c>
      <c r="D75" s="226">
        <f>VLOOKUP(B75,Single!$C$6:$N$95,3,0)</f>
        <v>0</v>
      </c>
      <c r="E75" s="132">
        <f>VLOOKUP(B75,Single!$C$6:$N$95,4,0)</f>
        <v>208</v>
      </c>
      <c r="F75" s="132">
        <f>VLOOKUP(B75,Single!$C$6:$N$95,5,0)</f>
        <v>169</v>
      </c>
      <c r="G75" s="132">
        <f>VLOOKUP(B75,Single!$C$6:$N$95,6,0)</f>
        <v>202</v>
      </c>
      <c r="H75" s="132">
        <f>VLOOKUP(B75,Single!$C$6:$N$95,7,0)</f>
        <v>179</v>
      </c>
      <c r="I75" s="132">
        <f>VLOOKUP(B75,Single!$C$6:$N$95,8,0)</f>
        <v>169</v>
      </c>
      <c r="J75" s="132">
        <f>VLOOKUP(B75,Single!$C$6:$N$95,9,0)</f>
        <v>173</v>
      </c>
      <c r="K75" s="132">
        <f>VLOOKUP(B75,Single!$C$6:$N$95,10,0)</f>
        <v>48</v>
      </c>
      <c r="L75" s="132">
        <f>VLOOKUP(B75,Single!$C$6:$N$95,11,0)</f>
        <v>0</v>
      </c>
      <c r="M75" s="132">
        <f t="shared" si="3"/>
        <v>1148</v>
      </c>
      <c r="N75" s="124">
        <f>SUM(E75:L77)</f>
        <v>2921</v>
      </c>
      <c r="O75" s="159">
        <f>AVERAGE(E75:J77)</f>
        <v>176.5625</v>
      </c>
      <c r="P75" s="179">
        <f t="shared" si="4"/>
        <v>208</v>
      </c>
    </row>
    <row r="76" spans="1:16" ht="15.75" customHeight="1">
      <c r="A76" s="612"/>
      <c r="B76" s="415" t="s">
        <v>153</v>
      </c>
      <c r="C76" s="135"/>
      <c r="D76" s="205">
        <f>VLOOKUP(B76,Doubles!$C$6:$N$93,3,0)</f>
        <v>0</v>
      </c>
      <c r="E76" s="57">
        <f>VLOOKUP(B76,Doubles!$C$6:$N$93,4,0)</f>
        <v>175</v>
      </c>
      <c r="F76" s="57">
        <f>VLOOKUP(B76,Doubles!$C$6:$N$93,5,0)</f>
        <v>191</v>
      </c>
      <c r="G76" s="57">
        <f>VLOOKUP(B76,Doubles!$C$6:$N$93,6,0)</f>
        <v>172</v>
      </c>
      <c r="H76" s="57">
        <f>VLOOKUP(B76,Doubles!$C$6:$N$93,7,0)</f>
        <v>154</v>
      </c>
      <c r="I76" s="57">
        <f>VLOOKUP(B76,Doubles!$C$6:$N$93,8,0)</f>
        <v>180</v>
      </c>
      <c r="J76" s="57">
        <f>VLOOKUP(B76,Doubles!$C$6:$N$93,9,0)</f>
        <v>173</v>
      </c>
      <c r="K76" s="57">
        <f>VLOOKUP(B76,Doubles!$C$6:$N$93,10,0)</f>
        <v>48</v>
      </c>
      <c r="L76" s="146">
        <f>VLOOKUP(B76,Doubles!$C$6:$N$93,11,0)</f>
        <v>0</v>
      </c>
      <c r="M76" s="146">
        <f t="shared" si="3"/>
        <v>1093</v>
      </c>
      <c r="N76" s="83">
        <f>SUM(E75:L77)</f>
        <v>2921</v>
      </c>
      <c r="O76" s="156">
        <f>AVERAGE(E75:J77)</f>
        <v>176.5625</v>
      </c>
      <c r="P76" s="180">
        <f t="shared" si="4"/>
        <v>191</v>
      </c>
    </row>
    <row r="77" spans="1:18" ht="15.75" customHeight="1" thickBot="1">
      <c r="A77" s="613"/>
      <c r="B77" s="412" t="s">
        <v>153</v>
      </c>
      <c r="C77" s="137"/>
      <c r="D77" s="204" t="e">
        <f>VLOOKUP(B77,Teams!C129:L212,3,0)</f>
        <v>#N/A</v>
      </c>
      <c r="E77" s="117">
        <f>VLOOKUP(B77,Teams!$C$6:$L$89,4,0)</f>
        <v>173</v>
      </c>
      <c r="F77" s="117">
        <f>VLOOKUP(B77,Teams!$C$6:$L$89,5,0)</f>
        <v>187</v>
      </c>
      <c r="G77" s="117">
        <f>VLOOKUP(B77,Teams!$C$6:$L$89,6,0)</f>
        <v>155</v>
      </c>
      <c r="H77" s="117">
        <f>VLOOKUP(B77,Teams!$C$6:$L$89,7,0)</f>
        <v>165</v>
      </c>
      <c r="I77" s="138"/>
      <c r="J77" s="138"/>
      <c r="K77" s="117"/>
      <c r="L77" s="117">
        <f>VLOOKUP(B77,Teams!$C$6:$L$89,9,0)</f>
        <v>0</v>
      </c>
      <c r="M77" s="117">
        <f t="shared" si="3"/>
        <v>680</v>
      </c>
      <c r="N77" s="131">
        <f>SUM(E75:L77)</f>
        <v>2921</v>
      </c>
      <c r="O77" s="157">
        <f>AVERAGE(E75:J77)</f>
        <v>176.5625</v>
      </c>
      <c r="P77" s="179">
        <f t="shared" si="4"/>
        <v>187</v>
      </c>
      <c r="R77">
        <f>(M75+M76+M77)</f>
        <v>2921</v>
      </c>
    </row>
    <row r="78" spans="1:16" ht="15.75" customHeight="1" thickTop="1">
      <c r="A78" s="612" t="s">
        <v>38</v>
      </c>
      <c r="B78" s="425" t="s">
        <v>110</v>
      </c>
      <c r="C78" s="140" t="str">
        <f>VLOOKUP(B78,Single!$C$6:$N$95,2,0)</f>
        <v>HUN</v>
      </c>
      <c r="D78" s="122">
        <f>VLOOKUP(B78,Single!$C$6:$N$95,3,0)</f>
        <v>1</v>
      </c>
      <c r="E78" s="122">
        <f>VLOOKUP(B78,Single!$C$6:$N$95,4,0)</f>
        <v>170</v>
      </c>
      <c r="F78" s="122">
        <f>VLOOKUP(B78,Single!$C$6:$N$95,5,0)</f>
        <v>159</v>
      </c>
      <c r="G78" s="122">
        <f>VLOOKUP(B78,Single!$C$6:$N$95,6,0)</f>
        <v>188</v>
      </c>
      <c r="H78" s="122">
        <f>VLOOKUP(B78,Single!$C$6:$N$95,7,0)</f>
        <v>211</v>
      </c>
      <c r="I78" s="122">
        <f>VLOOKUP(B78,Single!$C$6:$N$95,8,0)</f>
        <v>180</v>
      </c>
      <c r="J78" s="122">
        <f>VLOOKUP(B78,Single!$C$6:$N$95,9,0)</f>
        <v>196</v>
      </c>
      <c r="K78" s="122">
        <f>VLOOKUP(B78,Single!$C$6:$N$95,10,0)</f>
        <v>0</v>
      </c>
      <c r="L78" s="122">
        <f>VLOOKUP(B78,Single!$C$6:$N$95,11,0)</f>
        <v>6</v>
      </c>
      <c r="M78" s="122">
        <f t="shared" si="3"/>
        <v>1110</v>
      </c>
      <c r="N78" s="124">
        <f>SUM(E78:L80)</f>
        <v>2916</v>
      </c>
      <c r="O78" s="159">
        <f>AVERAGE(E78:J80)</f>
        <v>181.25</v>
      </c>
      <c r="P78" s="180">
        <f t="shared" si="4"/>
        <v>211</v>
      </c>
    </row>
    <row r="79" spans="1:16" ht="15.75" customHeight="1">
      <c r="A79" s="612"/>
      <c r="B79" s="417" t="s">
        <v>110</v>
      </c>
      <c r="C79" s="141"/>
      <c r="D79" s="203">
        <f>VLOOKUP(B79,Doubles!$C$6:$N$93,3,0)</f>
        <v>1</v>
      </c>
      <c r="E79" s="57">
        <f>VLOOKUP(B79,Doubles!$C$6:$N$93,4,0)</f>
        <v>167</v>
      </c>
      <c r="F79" s="57">
        <f>VLOOKUP(B79,Doubles!$C$6:$N$93,5,0)</f>
        <v>189</v>
      </c>
      <c r="G79" s="57">
        <f>VLOOKUP(B79,Doubles!$C$6:$N$93,6,0)</f>
        <v>189</v>
      </c>
      <c r="H79" s="57">
        <f>VLOOKUP(B79,Doubles!$C$6:$N$93,7,0)</f>
        <v>175</v>
      </c>
      <c r="I79" s="57">
        <f>VLOOKUP(B79,Doubles!$C$6:$N$93,8,0)</f>
        <v>200</v>
      </c>
      <c r="J79" s="57">
        <f>VLOOKUP(B79,Doubles!$C$6:$N$93,9,0)</f>
        <v>215</v>
      </c>
      <c r="K79" s="57">
        <f>VLOOKUP(B79,Doubles!$C$6:$N$93,10,0)</f>
        <v>0</v>
      </c>
      <c r="L79" s="57">
        <f>VLOOKUP(B79,Doubles!$C$6:$N$93,11,0)</f>
        <v>6</v>
      </c>
      <c r="M79" s="57">
        <f t="shared" si="3"/>
        <v>1141</v>
      </c>
      <c r="N79" s="83">
        <f>SUM(E78:L80)</f>
        <v>2916</v>
      </c>
      <c r="O79" s="156">
        <f>AVERAGE(E78:J80)</f>
        <v>181.25</v>
      </c>
      <c r="P79" s="180">
        <f t="shared" si="4"/>
        <v>215</v>
      </c>
    </row>
    <row r="80" spans="1:18" ht="15.75" customHeight="1" thickBot="1">
      <c r="A80" s="613"/>
      <c r="B80" s="412" t="s">
        <v>110</v>
      </c>
      <c r="C80" s="137"/>
      <c r="D80" s="204" t="e">
        <f>VLOOKUP(B80,Teams!C54:L137,3,0)</f>
        <v>#N/A</v>
      </c>
      <c r="E80" s="117">
        <f>VLOOKUP(B80,Teams!$C$6:$L$89,4,0)</f>
        <v>159</v>
      </c>
      <c r="F80" s="117">
        <f>VLOOKUP(B80,Teams!$C$6:$L$89,5,0)</f>
        <v>180</v>
      </c>
      <c r="G80" s="117">
        <f>VLOOKUP(B80,Teams!$C$6:$L$89,6,0)</f>
        <v>157</v>
      </c>
      <c r="H80" s="117">
        <f>VLOOKUP(B80,Teams!$C$6:$L$89,7,0)</f>
        <v>165</v>
      </c>
      <c r="I80" s="117"/>
      <c r="J80" s="117"/>
      <c r="K80" s="117">
        <f>VLOOKUP(B80,Teams!$C$6:$L$89,8,0)</f>
        <v>0</v>
      </c>
      <c r="L80" s="117">
        <f>VLOOKUP(B80,Teams!$C$6:$L$89,9,0)</f>
        <v>4</v>
      </c>
      <c r="M80" s="117">
        <f t="shared" si="3"/>
        <v>665</v>
      </c>
      <c r="N80" s="131">
        <f>SUM(E78:L80)</f>
        <v>2916</v>
      </c>
      <c r="O80" s="157">
        <f>AVERAGE(E78:J80)</f>
        <v>181.25</v>
      </c>
      <c r="P80" s="180">
        <f t="shared" si="4"/>
        <v>180</v>
      </c>
      <c r="R80">
        <f>(M78+M79+M80)</f>
        <v>2916</v>
      </c>
    </row>
    <row r="81" spans="1:16" ht="15.75" customHeight="1" thickTop="1">
      <c r="A81" s="612" t="s">
        <v>39</v>
      </c>
      <c r="B81" s="425" t="s">
        <v>202</v>
      </c>
      <c r="C81" s="121" t="str">
        <f>VLOOKUP(B81,Single!$C$6:$N$95,2,0)</f>
        <v>HUN</v>
      </c>
      <c r="D81" s="122">
        <f>VLOOKUP(B81,Single!$C$6:$N$95,3,0)</f>
        <v>0</v>
      </c>
      <c r="E81" s="122">
        <f>VLOOKUP(B81,Single!$C$6:$N$95,4,0)</f>
        <v>207</v>
      </c>
      <c r="F81" s="122">
        <f>VLOOKUP(B81,Single!$C$6:$N$95,5,0)</f>
        <v>215</v>
      </c>
      <c r="G81" s="122">
        <f>VLOOKUP(B81,Single!$C$6:$N$95,6,0)</f>
        <v>179</v>
      </c>
      <c r="H81" s="122">
        <f>VLOOKUP(B81,Single!$C$6:$N$95,7,0)</f>
        <v>202</v>
      </c>
      <c r="I81" s="122">
        <f>VLOOKUP(B81,Single!$C$6:$N$95,8,0)</f>
        <v>179</v>
      </c>
      <c r="J81" s="122">
        <f>VLOOKUP(B81,Single!$C$6:$N$95,9,0)</f>
        <v>181</v>
      </c>
      <c r="K81" s="122">
        <f>VLOOKUP(B81,Single!$C$6:$N$95,10,0)</f>
        <v>0</v>
      </c>
      <c r="L81" s="132">
        <f>VLOOKUP(B81,Single!$C$6:$N$95,11,0)</f>
        <v>0</v>
      </c>
      <c r="M81" s="209">
        <f t="shared" si="3"/>
        <v>1163</v>
      </c>
      <c r="N81" s="92">
        <f>SUM(E81:L83)</f>
        <v>2912</v>
      </c>
      <c r="O81" s="155">
        <f>AVERAGE(E81:J83)</f>
        <v>182</v>
      </c>
      <c r="P81" s="180">
        <f t="shared" si="4"/>
        <v>215</v>
      </c>
    </row>
    <row r="82" spans="1:16" ht="15.75" customHeight="1">
      <c r="A82" s="612"/>
      <c r="B82" s="417" t="s">
        <v>202</v>
      </c>
      <c r="C82" s="141"/>
      <c r="D82" s="203">
        <f>VLOOKUP(B82,Doubles!$C$6:$N$93,3,0)</f>
        <v>0</v>
      </c>
      <c r="E82" s="57">
        <f>VLOOKUP(B82,Doubles!$C$6:$N$93,4,0)</f>
        <v>167</v>
      </c>
      <c r="F82" s="57">
        <f>VLOOKUP(B82,Doubles!$C$6:$N$93,5,0)</f>
        <v>205</v>
      </c>
      <c r="G82" s="57">
        <f>VLOOKUP(B82,Doubles!$C$6:$N$93,6,0)</f>
        <v>167</v>
      </c>
      <c r="H82" s="57">
        <f>VLOOKUP(B82,Doubles!$C$6:$N$93,7,0)</f>
        <v>139</v>
      </c>
      <c r="I82" s="57">
        <f>VLOOKUP(B82,Doubles!$C$6:$N$93,8,0)</f>
        <v>161</v>
      </c>
      <c r="J82" s="57">
        <f>VLOOKUP(B82,Doubles!$C$6:$N$93,9,0)</f>
        <v>153</v>
      </c>
      <c r="K82" s="57">
        <f>VLOOKUP(B82,Doubles!$C$6:$N$93,10,0)</f>
        <v>0</v>
      </c>
      <c r="L82" s="146">
        <f>VLOOKUP(B82,Doubles!$C$6:$N$93,11,0)</f>
        <v>0</v>
      </c>
      <c r="M82" s="146">
        <f t="shared" si="3"/>
        <v>992</v>
      </c>
      <c r="N82" s="83">
        <f>SUM(E81:L83)</f>
        <v>2912</v>
      </c>
      <c r="O82" s="156">
        <f>AVERAGE(E81:J83)</f>
        <v>182</v>
      </c>
      <c r="P82" s="180">
        <f t="shared" si="4"/>
        <v>205</v>
      </c>
    </row>
    <row r="83" spans="1:18" ht="15.75" customHeight="1" thickBot="1">
      <c r="A83" s="613"/>
      <c r="B83" s="412" t="s">
        <v>202</v>
      </c>
      <c r="C83" s="137"/>
      <c r="D83" s="204" t="e">
        <f>VLOOKUP(B83,Teams!C150:L233,3,0)</f>
        <v>#N/A</v>
      </c>
      <c r="E83" s="117">
        <f>VLOOKUP(B83,Teams!$C$6:$L$89,4,0)</f>
        <v>216</v>
      </c>
      <c r="F83" s="117">
        <f>VLOOKUP(B83,Teams!$C$6:$L$89,5,0)</f>
        <v>182</v>
      </c>
      <c r="G83" s="117">
        <f>VLOOKUP(B83,Teams!$C$6:$L$89,6,0)</f>
        <v>201</v>
      </c>
      <c r="H83" s="117">
        <f>VLOOKUP(B83,Teams!$C$6:$L$89,7,0)</f>
        <v>158</v>
      </c>
      <c r="I83" s="117"/>
      <c r="J83" s="117"/>
      <c r="K83" s="117">
        <f>VLOOKUP(B83,Teams!$C$6:$L$89,8,0)</f>
        <v>0</v>
      </c>
      <c r="L83" s="117">
        <f>VLOOKUP(B83,Teams!$C$6:$L$89,9,0)</f>
        <v>0</v>
      </c>
      <c r="M83" s="117">
        <f t="shared" si="3"/>
        <v>757</v>
      </c>
      <c r="N83" s="131">
        <f>SUM(E81:L83)</f>
        <v>2912</v>
      </c>
      <c r="O83" s="157">
        <f>AVERAGE(E81:J83)</f>
        <v>182</v>
      </c>
      <c r="P83" s="180">
        <f t="shared" si="4"/>
        <v>216</v>
      </c>
      <c r="R83">
        <f>(M81+M82+M83)</f>
        <v>2912</v>
      </c>
    </row>
    <row r="84" spans="1:16" ht="15.75" customHeight="1" thickTop="1">
      <c r="A84" s="612" t="s">
        <v>40</v>
      </c>
      <c r="B84" s="437" t="s">
        <v>181</v>
      </c>
      <c r="C84" s="219" t="str">
        <f>VLOOKUP(B84,Single!$C$6:$N$95,2,0)</f>
        <v>HUN</v>
      </c>
      <c r="D84" s="209">
        <f>VLOOKUP(B84,Single!$C$6:$N$95,3,0)</f>
        <v>0</v>
      </c>
      <c r="E84" s="132">
        <f>VLOOKUP(B84,Single!$C$6:$N$95,4,0)</f>
        <v>172</v>
      </c>
      <c r="F84" s="132">
        <f>VLOOKUP(B84,Single!$C$6:$N$95,5,0)</f>
        <v>196</v>
      </c>
      <c r="G84" s="132">
        <f>VLOOKUP(B84,Single!$C$6:$N$95,6,0)</f>
        <v>201</v>
      </c>
      <c r="H84" s="132">
        <f>VLOOKUP(B84,Single!$C$6:$N$95,7,0)</f>
        <v>167</v>
      </c>
      <c r="I84" s="132">
        <f>VLOOKUP(B84,Single!$C$6:$N$95,8,0)</f>
        <v>190</v>
      </c>
      <c r="J84" s="132">
        <f>VLOOKUP(B84,Single!$C$6:$N$95,9,0)</f>
        <v>180</v>
      </c>
      <c r="K84" s="132">
        <f>VLOOKUP(B84,Single!$C$6:$N$95,10,0)</f>
        <v>0</v>
      </c>
      <c r="L84" s="132">
        <f>VLOOKUP(B84,Single!$C$6:$N$95,11,0)</f>
        <v>0</v>
      </c>
      <c r="M84" s="209">
        <f t="shared" si="3"/>
        <v>1106</v>
      </c>
      <c r="N84" s="81">
        <f>SUM(E84:L86)</f>
        <v>2906</v>
      </c>
      <c r="O84" s="158">
        <f>AVERAGE(E84:J86)</f>
        <v>181.625</v>
      </c>
      <c r="P84" s="179">
        <f t="shared" si="4"/>
        <v>201</v>
      </c>
    </row>
    <row r="85" spans="1:16" ht="15.75" customHeight="1">
      <c r="A85" s="612"/>
      <c r="B85" s="413" t="s">
        <v>181</v>
      </c>
      <c r="C85" s="151"/>
      <c r="D85" s="228">
        <f>VLOOKUP(B85,Doubles!$C$6:$N$93,3,0)</f>
        <v>0</v>
      </c>
      <c r="E85" s="57">
        <f>VLOOKUP(B85,Doubles!$C$6:$N$93,4,0)</f>
        <v>162</v>
      </c>
      <c r="F85" s="57">
        <f>VLOOKUP(B85,Doubles!$C$6:$N$93,5,0)</f>
        <v>187</v>
      </c>
      <c r="G85" s="57">
        <f>VLOOKUP(B85,Doubles!$C$6:$N$93,6,0)</f>
        <v>194</v>
      </c>
      <c r="H85" s="57">
        <f>VLOOKUP(B85,Doubles!$C$6:$N$93,7,0)</f>
        <v>146</v>
      </c>
      <c r="I85" s="57">
        <f>VLOOKUP(B85,Doubles!$C$6:$N$93,8,0)</f>
        <v>189</v>
      </c>
      <c r="J85" s="57">
        <f>VLOOKUP(B85,Doubles!$C$6:$N$93,9,0)</f>
        <v>160</v>
      </c>
      <c r="K85" s="57">
        <f>VLOOKUP(B85,Doubles!$C$6:$N$93,10,0)</f>
        <v>0</v>
      </c>
      <c r="L85" s="57">
        <f>VLOOKUP(B85,Doubles!$C$6:$N$93,11,0)</f>
        <v>0</v>
      </c>
      <c r="M85" s="57">
        <f t="shared" si="3"/>
        <v>1038</v>
      </c>
      <c r="N85" s="83">
        <f>SUM(E84:L86)</f>
        <v>2906</v>
      </c>
      <c r="O85" s="156">
        <f>AVERAGE(E84:J86)</f>
        <v>181.625</v>
      </c>
      <c r="P85" s="180">
        <f t="shared" si="4"/>
        <v>194</v>
      </c>
    </row>
    <row r="86" spans="1:18" ht="15.75" customHeight="1" thickBot="1">
      <c r="A86" s="613"/>
      <c r="B86" s="412" t="s">
        <v>181</v>
      </c>
      <c r="C86" s="137"/>
      <c r="D86" s="204" t="e">
        <f>VLOOKUP(B86,Teams!C30:L113,3,0)</f>
        <v>#N/A</v>
      </c>
      <c r="E86" s="117">
        <f>VLOOKUP(B86,Teams!$C$6:$L$89,4,0)</f>
        <v>149</v>
      </c>
      <c r="F86" s="117">
        <f>VLOOKUP(B86,Teams!$C$6:$L$89,5,0)</f>
        <v>211</v>
      </c>
      <c r="G86" s="117">
        <f>VLOOKUP(B86,Teams!$C$6:$L$89,6,0)</f>
        <v>188</v>
      </c>
      <c r="H86" s="117">
        <f>VLOOKUP(B86,Teams!$C$6:$L$89,7,0)</f>
        <v>214</v>
      </c>
      <c r="I86" s="138"/>
      <c r="J86" s="138"/>
      <c r="K86" s="117">
        <f>VLOOKUP(B86,Teams!$C$6:$L$89,8,0)</f>
        <v>0</v>
      </c>
      <c r="L86" s="117">
        <f>VLOOKUP(B86,Teams!$C$6:$L$89,9,0)</f>
        <v>0</v>
      </c>
      <c r="M86" s="117">
        <f t="shared" si="3"/>
        <v>762</v>
      </c>
      <c r="N86" s="131">
        <f>SUM(E84:L86)</f>
        <v>2906</v>
      </c>
      <c r="O86" s="157">
        <f>AVERAGE(E84:J86)</f>
        <v>181.625</v>
      </c>
      <c r="P86" s="179">
        <f t="shared" si="4"/>
        <v>214</v>
      </c>
      <c r="R86">
        <f>(M84+M85+M86)</f>
        <v>2906</v>
      </c>
    </row>
    <row r="87" spans="1:16" ht="15.75" customHeight="1" thickTop="1">
      <c r="A87" s="612" t="s">
        <v>41</v>
      </c>
      <c r="B87" s="441" t="s">
        <v>269</v>
      </c>
      <c r="C87" s="208" t="str">
        <f>VLOOKUP(B87,Single!$C$6:$N$95,2,0)</f>
        <v>SVK</v>
      </c>
      <c r="D87" s="229">
        <f>VLOOKUP(B87,Single!$C$6:$N$95,3,0)</f>
        <v>5</v>
      </c>
      <c r="E87" s="122">
        <f>VLOOKUP(B87,Single!$C$6:$N$95,4,0)</f>
        <v>191</v>
      </c>
      <c r="F87" s="122">
        <f>VLOOKUP(B87,Single!$C$6:$N$95,5,0)</f>
        <v>168</v>
      </c>
      <c r="G87" s="122">
        <f>VLOOKUP(B87,Single!$C$6:$N$95,6,0)</f>
        <v>183</v>
      </c>
      <c r="H87" s="122">
        <f>VLOOKUP(B87,Single!$C$6:$N$95,7,0)</f>
        <v>152</v>
      </c>
      <c r="I87" s="122">
        <f>VLOOKUP(B87,Single!$C$6:$N$95,8,0)</f>
        <v>225</v>
      </c>
      <c r="J87" s="122">
        <f>VLOOKUP(B87,Single!$C$6:$N$95,9,0)</f>
        <v>204</v>
      </c>
      <c r="K87" s="122">
        <f>VLOOKUP(B87,Single!$C$6:$N$95,10,0)</f>
        <v>0</v>
      </c>
      <c r="L87" s="122">
        <f>VLOOKUP(B87,Single!$C$6:$N$95,11,0)</f>
        <v>30</v>
      </c>
      <c r="M87" s="122">
        <f t="shared" si="3"/>
        <v>1153</v>
      </c>
      <c r="N87" s="124">
        <f>SUM(E87:L89)</f>
        <v>2899</v>
      </c>
      <c r="O87" s="159">
        <f>AVERAGE(E87:J89)</f>
        <v>176.1875</v>
      </c>
      <c r="P87" s="180">
        <f t="shared" si="4"/>
        <v>225</v>
      </c>
    </row>
    <row r="88" spans="1:16" ht="15.75" customHeight="1">
      <c r="A88" s="612"/>
      <c r="B88" s="415" t="s">
        <v>269</v>
      </c>
      <c r="C88" s="141"/>
      <c r="D88" s="203">
        <f>VLOOKUP(B88,Doubles!$C$6:$N$93,3,0)</f>
        <v>5</v>
      </c>
      <c r="E88" s="57">
        <f>VLOOKUP(B88,Doubles!$C$6:$N$93,4,0)</f>
        <v>184</v>
      </c>
      <c r="F88" s="57">
        <f>VLOOKUP(B88,Doubles!$C$6:$N$93,5,0)</f>
        <v>182</v>
      </c>
      <c r="G88" s="57">
        <f>VLOOKUP(B88,Doubles!$C$6:$N$93,6,0)</f>
        <v>176</v>
      </c>
      <c r="H88" s="57">
        <f>VLOOKUP(B88,Doubles!$C$6:$N$93,7,0)</f>
        <v>154</v>
      </c>
      <c r="I88" s="57">
        <f>VLOOKUP(B88,Doubles!$C$6:$N$93,8,0)</f>
        <v>160</v>
      </c>
      <c r="J88" s="57">
        <f>VLOOKUP(B88,Doubles!$C$6:$N$93,9,0)</f>
        <v>156</v>
      </c>
      <c r="K88" s="57">
        <f>VLOOKUP(B88,Doubles!$C$6:$N$93,10,0)</f>
        <v>0</v>
      </c>
      <c r="L88" s="57">
        <f>VLOOKUP(B88,Doubles!$C$6:$N$93,11,0)</f>
        <v>30</v>
      </c>
      <c r="M88" s="57">
        <f t="shared" si="3"/>
        <v>1042</v>
      </c>
      <c r="N88" s="83">
        <f>SUM(E87:L89)</f>
        <v>2899</v>
      </c>
      <c r="O88" s="156">
        <f>AVERAGE(E87:J89)</f>
        <v>176.1875</v>
      </c>
      <c r="P88" s="180">
        <f t="shared" si="4"/>
        <v>184</v>
      </c>
    </row>
    <row r="89" spans="1:18" ht="15.75" customHeight="1" thickBot="1">
      <c r="A89" s="613"/>
      <c r="B89" s="412" t="s">
        <v>269</v>
      </c>
      <c r="C89" s="137"/>
      <c r="D89" s="204" t="e">
        <f>VLOOKUP(B89,Teams!C57:L140,3,0)</f>
        <v>#N/A</v>
      </c>
      <c r="E89" s="117">
        <f>VLOOKUP(B89,Teams!$C$6:$L$89,4,0)</f>
        <v>147</v>
      </c>
      <c r="F89" s="117">
        <f>VLOOKUP(B89,Teams!$C$6:$L$89,5,0)</f>
        <v>190</v>
      </c>
      <c r="G89" s="117">
        <f>VLOOKUP(B89,Teams!$C$6:$L$89,6,0)</f>
        <v>169</v>
      </c>
      <c r="H89" s="117">
        <f>VLOOKUP(B89,Teams!$C$6:$L$89,7,0)</f>
        <v>178</v>
      </c>
      <c r="I89" s="117"/>
      <c r="J89" s="117"/>
      <c r="K89" s="117">
        <f>VLOOKUP(B89,Teams!$C$6:$L$89,8,0)</f>
        <v>0</v>
      </c>
      <c r="L89" s="117">
        <f>VLOOKUP(B89,Teams!$C$6:$L$89,9,0)</f>
        <v>20</v>
      </c>
      <c r="M89" s="117">
        <f t="shared" si="3"/>
        <v>704</v>
      </c>
      <c r="N89" s="160">
        <f>SUM(E87:L89)</f>
        <v>2899</v>
      </c>
      <c r="O89" s="161">
        <f>AVERAGE(E87:J89)</f>
        <v>176.1875</v>
      </c>
      <c r="P89" s="180">
        <f t="shared" si="4"/>
        <v>190</v>
      </c>
      <c r="R89">
        <f>(M87+M88+M89)</f>
        <v>2899</v>
      </c>
    </row>
    <row r="90" spans="1:16" ht="15.75" customHeight="1" thickTop="1">
      <c r="A90" s="612" t="s">
        <v>42</v>
      </c>
      <c r="B90" s="425" t="s">
        <v>159</v>
      </c>
      <c r="C90" s="140" t="str">
        <f>VLOOKUP(B90,Single!$C$6:$N$95,2,0)</f>
        <v>HUN</v>
      </c>
      <c r="D90" s="122">
        <f>VLOOKUP(B90,Single!$C$6:$N$95,3,0)</f>
        <v>7</v>
      </c>
      <c r="E90" s="122">
        <f>VLOOKUP(B90,Single!$C$6:$N$95,4,0)</f>
        <v>147</v>
      </c>
      <c r="F90" s="122">
        <f>VLOOKUP(B90,Single!$C$6:$N$95,5,0)</f>
        <v>212</v>
      </c>
      <c r="G90" s="122">
        <f>VLOOKUP(B90,Single!$C$6:$N$95,6,0)</f>
        <v>162</v>
      </c>
      <c r="H90" s="122">
        <f>VLOOKUP(B90,Single!$C$6:$N$95,7,0)</f>
        <v>178</v>
      </c>
      <c r="I90" s="122">
        <f>VLOOKUP(B90,Single!$C$6:$N$95,8,0)</f>
        <v>171</v>
      </c>
      <c r="J90" s="122">
        <f>VLOOKUP(B90,Single!$C$6:$N$95,9,0)</f>
        <v>193</v>
      </c>
      <c r="K90" s="122">
        <f>VLOOKUP(B90,Single!$C$6:$N$95,10,0)</f>
        <v>0</v>
      </c>
      <c r="L90" s="122">
        <f>VLOOKUP(B90,Single!$C$6:$N$95,11,0)</f>
        <v>42</v>
      </c>
      <c r="M90" s="56">
        <f t="shared" si="3"/>
        <v>1105</v>
      </c>
      <c r="N90" s="92">
        <f>SUM(E90:L92)</f>
        <v>2898</v>
      </c>
      <c r="O90" s="155">
        <f>AVERAGE(E90:J92)</f>
        <v>174.125</v>
      </c>
      <c r="P90" s="179">
        <f t="shared" si="4"/>
        <v>212</v>
      </c>
    </row>
    <row r="91" spans="1:16" ht="15.75" customHeight="1">
      <c r="A91" s="612"/>
      <c r="B91" s="417" t="s">
        <v>159</v>
      </c>
      <c r="C91" s="141"/>
      <c r="D91" s="203">
        <f>VLOOKUP(B91,Doubles!$C$6:$N$93,3,0)</f>
        <v>7</v>
      </c>
      <c r="E91" s="57">
        <f>VLOOKUP(B91,Doubles!$C$6:$N$93,4,0)</f>
        <v>159</v>
      </c>
      <c r="F91" s="57">
        <f>VLOOKUP(B91,Doubles!$C$6:$N$93,5,0)</f>
        <v>185</v>
      </c>
      <c r="G91" s="57">
        <f>VLOOKUP(B91,Doubles!$C$6:$N$93,6,0)</f>
        <v>186</v>
      </c>
      <c r="H91" s="57">
        <f>VLOOKUP(B91,Doubles!$C$6:$N$93,7,0)</f>
        <v>161</v>
      </c>
      <c r="I91" s="57">
        <f>VLOOKUP(B91,Doubles!$C$6:$N$93,8,0)</f>
        <v>157</v>
      </c>
      <c r="J91" s="57">
        <f>VLOOKUP(B91,Doubles!$C$6:$N$93,9,0)</f>
        <v>173</v>
      </c>
      <c r="K91" s="57">
        <f>VLOOKUP(B91,Doubles!$C$6:$N$93,10,0)</f>
        <v>0</v>
      </c>
      <c r="L91" s="57">
        <f>VLOOKUP(B91,Doubles!$C$6:$N$93,11,0)</f>
        <v>42</v>
      </c>
      <c r="M91" s="57">
        <f t="shared" si="3"/>
        <v>1063</v>
      </c>
      <c r="N91" s="83">
        <f>SUM(E90:L92)</f>
        <v>2898</v>
      </c>
      <c r="O91" s="156">
        <f>AVERAGE(E90:J92)</f>
        <v>174.125</v>
      </c>
      <c r="P91" s="180">
        <f t="shared" si="4"/>
        <v>186</v>
      </c>
    </row>
    <row r="92" spans="1:18" ht="15.75" customHeight="1" thickBot="1">
      <c r="A92" s="613"/>
      <c r="B92" s="412" t="s">
        <v>159</v>
      </c>
      <c r="C92" s="137"/>
      <c r="D92" s="204" t="e">
        <f>VLOOKUP(B92,Teams!C84:L167,3,0)</f>
        <v>#N/A</v>
      </c>
      <c r="E92" s="117">
        <f>VLOOKUP(B92,Teams!$C$6:$L$89,4,0)</f>
        <v>207</v>
      </c>
      <c r="F92" s="117">
        <f>VLOOKUP(B92,Teams!$C$6:$L$89,5,0)</f>
        <v>183</v>
      </c>
      <c r="G92" s="117">
        <f>VLOOKUP(B92,Teams!$C$6:$L$89,6,0)</f>
        <v>159</v>
      </c>
      <c r="H92" s="117">
        <f>VLOOKUP(B92,Teams!$C$6:$L$89,7,0)</f>
        <v>153</v>
      </c>
      <c r="I92" s="117"/>
      <c r="J92" s="117"/>
      <c r="K92" s="117">
        <f>VLOOKUP(B92,Teams!$C$6:$L$89,8,0)</f>
        <v>0</v>
      </c>
      <c r="L92" s="117">
        <f>VLOOKUP(B92,Teams!$C$6:$L$89,9,0)</f>
        <v>28</v>
      </c>
      <c r="M92" s="117">
        <f t="shared" si="3"/>
        <v>730</v>
      </c>
      <c r="N92" s="131">
        <f>SUM(E90:L92)</f>
        <v>2898</v>
      </c>
      <c r="O92" s="157">
        <f>AVERAGE(E90:J92)</f>
        <v>174.125</v>
      </c>
      <c r="P92" s="179">
        <f t="shared" si="4"/>
        <v>207</v>
      </c>
      <c r="R92">
        <f>(M90+M91+M92)</f>
        <v>2898</v>
      </c>
    </row>
    <row r="93" spans="1:16" ht="15.75" customHeight="1" thickTop="1">
      <c r="A93" s="612" t="s">
        <v>43</v>
      </c>
      <c r="B93" s="486" t="s">
        <v>276</v>
      </c>
      <c r="C93" s="144" t="str">
        <f>VLOOKUP(B93,Single!$C$6:$N$95,2,0)</f>
        <v>CZE</v>
      </c>
      <c r="D93" s="132">
        <f>VLOOKUP(B93,Single!$C$6:$N$95,3,0)</f>
        <v>4</v>
      </c>
      <c r="E93" s="132">
        <f>VLOOKUP(B93,Single!$C$6:$N$95,4,0)</f>
        <v>210</v>
      </c>
      <c r="F93" s="132">
        <f>VLOOKUP(B93,Single!$C$6:$N$95,5,0)</f>
        <v>172</v>
      </c>
      <c r="G93" s="132">
        <f>VLOOKUP(B93,Single!$C$6:$N$95,6,0)</f>
        <v>177</v>
      </c>
      <c r="H93" s="132">
        <f>VLOOKUP(B93,Single!$C$6:$N$95,7,0)</f>
        <v>191</v>
      </c>
      <c r="I93" s="132">
        <f>VLOOKUP(B93,Single!$C$6:$N$95,8,0)</f>
        <v>184</v>
      </c>
      <c r="J93" s="132">
        <f>VLOOKUP(B93,Single!$C$6:$N$95,9,0)</f>
        <v>160</v>
      </c>
      <c r="K93" s="132">
        <f>VLOOKUP(B93,Single!$C$6:$N$95,10,0)</f>
        <v>0</v>
      </c>
      <c r="L93" s="132">
        <f>VLOOKUP(B93,Single!$C$6:$N$95,11,0)</f>
        <v>24</v>
      </c>
      <c r="M93" s="209">
        <f t="shared" si="3"/>
        <v>1118</v>
      </c>
      <c r="N93" s="81">
        <f>SUM(E93:L95)</f>
        <v>2893</v>
      </c>
      <c r="O93" s="158">
        <f>AVERAGE(E93:J95)</f>
        <v>176.8125</v>
      </c>
      <c r="P93" s="180">
        <f t="shared" si="4"/>
        <v>210</v>
      </c>
    </row>
    <row r="94" spans="1:16" ht="15.75" customHeight="1">
      <c r="A94" s="612"/>
      <c r="B94" s="427" t="s">
        <v>276</v>
      </c>
      <c r="C94" s="135"/>
      <c r="D94" s="205">
        <f>VLOOKUP(B94,Doubles!$C$6:$N$93,3,0)</f>
        <v>4</v>
      </c>
      <c r="E94" s="57">
        <f>VLOOKUP(B94,Doubles!$C$6:$N$93,4,0)</f>
        <v>191</v>
      </c>
      <c r="F94" s="57">
        <f>VLOOKUP(B94,Doubles!$C$6:$N$93,5,0)</f>
        <v>153</v>
      </c>
      <c r="G94" s="57">
        <f>VLOOKUP(B94,Doubles!$C$6:$N$93,6,0)</f>
        <v>180</v>
      </c>
      <c r="H94" s="57">
        <f>VLOOKUP(B94,Doubles!$C$6:$N$93,7,0)</f>
        <v>182</v>
      </c>
      <c r="I94" s="57">
        <f>VLOOKUP(B94,Doubles!$C$6:$N$93,8,0)</f>
        <v>143</v>
      </c>
      <c r="J94" s="57">
        <f>VLOOKUP(B94,Doubles!$C$6:$N$93,9,0)</f>
        <v>154</v>
      </c>
      <c r="K94" s="57">
        <f>VLOOKUP(B94,Doubles!$C$6:$N$93,10,0)</f>
        <v>0</v>
      </c>
      <c r="L94" s="146">
        <f>VLOOKUP(B94,Doubles!$C$6:$N$93,11,0)</f>
        <v>24</v>
      </c>
      <c r="M94" s="146">
        <f t="shared" si="3"/>
        <v>1027</v>
      </c>
      <c r="N94" s="83">
        <f>SUM(E93:L95)</f>
        <v>2893</v>
      </c>
      <c r="O94" s="156">
        <f>AVERAGE(E93:J95)</f>
        <v>176.8125</v>
      </c>
      <c r="P94" s="180">
        <f t="shared" si="4"/>
        <v>191</v>
      </c>
    </row>
    <row r="95" spans="1:18" ht="15.75" customHeight="1" thickBot="1">
      <c r="A95" s="613"/>
      <c r="B95" s="428" t="s">
        <v>276</v>
      </c>
      <c r="C95" s="137"/>
      <c r="D95" s="204" t="e">
        <f>VLOOKUP(B95,Teams!C126:L209,3,0)</f>
        <v>#N/A</v>
      </c>
      <c r="E95" s="117">
        <f>VLOOKUP(B95,Teams!$C$6:$L$89,4,0)</f>
        <v>163</v>
      </c>
      <c r="F95" s="117">
        <f>VLOOKUP(B95,Teams!$C$6:$L$89,5,0)</f>
        <v>224</v>
      </c>
      <c r="G95" s="117">
        <f>VLOOKUP(B95,Teams!$C$6:$L$89,6,0)</f>
        <v>175</v>
      </c>
      <c r="H95" s="117">
        <f>VLOOKUP(B95,Teams!$C$6:$L$89,7,0)</f>
        <v>170</v>
      </c>
      <c r="I95" s="138"/>
      <c r="J95" s="138"/>
      <c r="K95" s="117">
        <f>VLOOKUP(B95,Teams!$C$6:$L$89,8,0)</f>
        <v>0</v>
      </c>
      <c r="L95" s="117">
        <f>VLOOKUP(B95,Teams!$C$6:$L$89,9,0)</f>
        <v>16</v>
      </c>
      <c r="M95" s="117">
        <f t="shared" si="3"/>
        <v>748</v>
      </c>
      <c r="N95" s="131">
        <f>SUM(E93:L95)</f>
        <v>2893</v>
      </c>
      <c r="O95" s="157">
        <f>AVERAGE(E93:J95)</f>
        <v>176.8125</v>
      </c>
      <c r="P95" s="180">
        <f t="shared" si="4"/>
        <v>224</v>
      </c>
      <c r="R95">
        <f>(M93+M94+M95)</f>
        <v>2893</v>
      </c>
    </row>
    <row r="96" spans="1:16" ht="15.75" customHeight="1" thickTop="1">
      <c r="A96" s="612" t="s">
        <v>44</v>
      </c>
      <c r="B96" s="424" t="s">
        <v>249</v>
      </c>
      <c r="C96" s="140" t="str">
        <f>VLOOKUP(B96,Single!$C$6:$N$95,2,0)</f>
        <v>HUN</v>
      </c>
      <c r="D96" s="122">
        <f>VLOOKUP(B96,Single!$C$6:$N$95,3,0)</f>
        <v>7</v>
      </c>
      <c r="E96" s="122">
        <f>VLOOKUP(B96,Single!$C$6:$N$95,4,0)</f>
        <v>171</v>
      </c>
      <c r="F96" s="122">
        <f>VLOOKUP(B96,Single!$C$6:$N$95,5,0)</f>
        <v>169</v>
      </c>
      <c r="G96" s="122">
        <f>VLOOKUP(B96,Single!$C$6:$N$95,6,0)</f>
        <v>161</v>
      </c>
      <c r="H96" s="122">
        <f>VLOOKUP(B96,Single!$C$6:$N$95,7,0)</f>
        <v>148</v>
      </c>
      <c r="I96" s="122">
        <f>VLOOKUP(B96,Single!$C$6:$N$95,8,0)</f>
        <v>158</v>
      </c>
      <c r="J96" s="122">
        <f>VLOOKUP(B96,Single!$C$6:$N$95,9,0)</f>
        <v>199</v>
      </c>
      <c r="K96" s="122">
        <f>VLOOKUP(B96,Single!$C$6:$N$95,10,0)</f>
        <v>48</v>
      </c>
      <c r="L96" s="122">
        <f>VLOOKUP(B96,Single!$C$6:$N$95,11,0)</f>
        <v>42</v>
      </c>
      <c r="M96" s="56">
        <f t="shared" si="3"/>
        <v>1096</v>
      </c>
      <c r="N96" s="81">
        <f>SUM(E96:L98)</f>
        <v>2884</v>
      </c>
      <c r="O96" s="158">
        <f>AVERAGE(E96:J98)</f>
        <v>165.25</v>
      </c>
      <c r="P96" s="179">
        <f t="shared" si="4"/>
        <v>199</v>
      </c>
    </row>
    <row r="97" spans="1:16" ht="15.75" customHeight="1">
      <c r="A97" s="612"/>
      <c r="B97" s="417" t="s">
        <v>249</v>
      </c>
      <c r="C97" s="141"/>
      <c r="D97" s="203">
        <f>VLOOKUP(B97,Doubles!$C$6:$N$93,3,0)</f>
        <v>7</v>
      </c>
      <c r="E97" s="57">
        <f>VLOOKUP(B97,Doubles!$C$6:$N$93,4,0)</f>
        <v>148</v>
      </c>
      <c r="F97" s="57">
        <f>VLOOKUP(B97,Doubles!$C$6:$N$93,5,0)</f>
        <v>165</v>
      </c>
      <c r="G97" s="57">
        <f>VLOOKUP(B97,Doubles!$C$6:$N$93,6,0)</f>
        <v>164</v>
      </c>
      <c r="H97" s="57">
        <f>VLOOKUP(B97,Doubles!$C$6:$N$93,7,0)</f>
        <v>162</v>
      </c>
      <c r="I97" s="57">
        <f>VLOOKUP(B97,Doubles!$C$6:$N$93,8,0)</f>
        <v>169</v>
      </c>
      <c r="J97" s="57">
        <f>VLOOKUP(B97,Doubles!$C$6:$N$93,9,0)</f>
        <v>136</v>
      </c>
      <c r="K97" s="57">
        <f>VLOOKUP(B97,Doubles!$C$6:$N$93,10,0)</f>
        <v>48</v>
      </c>
      <c r="L97" s="57">
        <f>VLOOKUP(B97,Doubles!$C$6:$N$93,11,0)</f>
        <v>42</v>
      </c>
      <c r="M97" s="57">
        <f t="shared" si="3"/>
        <v>1034</v>
      </c>
      <c r="N97" s="83">
        <f>SUM(E96:L98)</f>
        <v>2884</v>
      </c>
      <c r="O97" s="156">
        <f>AVERAGE(E96:J98)</f>
        <v>165.25</v>
      </c>
      <c r="P97" s="180">
        <f t="shared" si="4"/>
        <v>169</v>
      </c>
    </row>
    <row r="98" spans="1:18" ht="15.75" customHeight="1" thickBot="1">
      <c r="A98" s="613"/>
      <c r="B98" s="412" t="s">
        <v>249</v>
      </c>
      <c r="C98" s="137"/>
      <c r="D98" s="204" t="e">
        <f>VLOOKUP(B98,Teams!C60:L143,3,0)</f>
        <v>#N/A</v>
      </c>
      <c r="E98" s="117">
        <f>VLOOKUP(B98,Teams!$C$6:$L$89,4,0)</f>
        <v>159</v>
      </c>
      <c r="F98" s="117">
        <f>VLOOKUP(B98,Teams!$C$6:$L$89,5,0)</f>
        <v>193</v>
      </c>
      <c r="G98" s="117">
        <f>VLOOKUP(B98,Teams!$C$6:$L$89,6,0)</f>
        <v>178</v>
      </c>
      <c r="H98" s="117">
        <f>VLOOKUP(B98,Teams!$C$6:$L$89,7,0)</f>
        <v>164</v>
      </c>
      <c r="I98" s="117"/>
      <c r="J98" s="117"/>
      <c r="K98" s="117">
        <f>VLOOKUP(B98,Teams!$C$6:$L$89,8,0)</f>
        <v>32</v>
      </c>
      <c r="L98" s="117">
        <f>VLOOKUP(B98,Teams!$C$6:$L$89,9,0)</f>
        <v>28</v>
      </c>
      <c r="M98" s="117">
        <f t="shared" si="3"/>
        <v>754</v>
      </c>
      <c r="N98" s="131">
        <f>SUM(E96:L98)</f>
        <v>2884</v>
      </c>
      <c r="O98" s="157">
        <f>AVERAGE(E96:J98)</f>
        <v>165.25</v>
      </c>
      <c r="P98" s="179">
        <f t="shared" si="4"/>
        <v>193</v>
      </c>
      <c r="R98">
        <f>(M96+M97+M98)</f>
        <v>2884</v>
      </c>
    </row>
    <row r="99" spans="1:16" ht="15.75" customHeight="1" thickTop="1">
      <c r="A99" s="612" t="s">
        <v>45</v>
      </c>
      <c r="B99" s="424" t="s">
        <v>278</v>
      </c>
      <c r="C99" s="121" t="str">
        <f>VLOOKUP(B99,Single!$C$6:$N$95,2,0)</f>
        <v>CZE</v>
      </c>
      <c r="D99" s="122">
        <f>VLOOKUP(B99,Single!$C$6:$N$95,3,0)</f>
        <v>6</v>
      </c>
      <c r="E99" s="122">
        <f>VLOOKUP(B99,Single!$C$6:$N$95,4,0)</f>
        <v>151</v>
      </c>
      <c r="F99" s="122">
        <f>VLOOKUP(B99,Single!$C$6:$N$95,5,0)</f>
        <v>217</v>
      </c>
      <c r="G99" s="122">
        <f>VLOOKUP(B99,Single!$C$6:$N$95,6,0)</f>
        <v>235</v>
      </c>
      <c r="H99" s="122">
        <f>VLOOKUP(B99,Single!$C$6:$N$95,7,0)</f>
        <v>177</v>
      </c>
      <c r="I99" s="122">
        <f>VLOOKUP(B99,Single!$C$6:$N$95,8,0)</f>
        <v>145</v>
      </c>
      <c r="J99" s="122">
        <f>VLOOKUP(B99,Single!$C$6:$N$95,9,0)</f>
        <v>201</v>
      </c>
      <c r="K99" s="122">
        <f>VLOOKUP(B99,Single!$C$6:$N$95,10,0)</f>
        <v>48</v>
      </c>
      <c r="L99" s="122">
        <f>VLOOKUP(B99,Single!$C$6:$N$95,11,0)</f>
        <v>36</v>
      </c>
      <c r="M99" s="56">
        <f t="shared" si="3"/>
        <v>1210</v>
      </c>
      <c r="N99" s="81">
        <f>SUM(E99:L101)</f>
        <v>2882</v>
      </c>
      <c r="O99" s="158">
        <f>AVERAGE(E99:J101)</f>
        <v>166.125</v>
      </c>
      <c r="P99" s="180">
        <f t="shared" si="4"/>
        <v>235</v>
      </c>
    </row>
    <row r="100" spans="1:16" ht="15.75" customHeight="1">
      <c r="A100" s="612"/>
      <c r="B100" s="417" t="s">
        <v>278</v>
      </c>
      <c r="C100" s="141"/>
      <c r="D100" s="203">
        <f>VLOOKUP(B100,Doubles!$C$6:$N$93,3,0)</f>
        <v>6</v>
      </c>
      <c r="E100" s="57">
        <f>VLOOKUP(B100,Doubles!$C$6:$N$93,4,0)</f>
        <v>119</v>
      </c>
      <c r="F100" s="57">
        <f>VLOOKUP(B100,Doubles!$C$6:$N$93,5,0)</f>
        <v>186</v>
      </c>
      <c r="G100" s="57">
        <f>VLOOKUP(B100,Doubles!$C$6:$N$93,6,0)</f>
        <v>145</v>
      </c>
      <c r="H100" s="57">
        <f>VLOOKUP(B100,Doubles!$C$6:$N$93,7,0)</f>
        <v>179</v>
      </c>
      <c r="I100" s="57">
        <f>VLOOKUP(B100,Doubles!$C$6:$N$93,8,0)</f>
        <v>168</v>
      </c>
      <c r="J100" s="57">
        <f>VLOOKUP(B100,Doubles!$C$6:$N$93,9,0)</f>
        <v>146</v>
      </c>
      <c r="K100" s="57">
        <f>VLOOKUP(B100,Doubles!$C$6:$N$93,10,0)</f>
        <v>48</v>
      </c>
      <c r="L100" s="57">
        <f>VLOOKUP(B100,Doubles!$C$6:$N$93,11,0)</f>
        <v>36</v>
      </c>
      <c r="M100" s="57">
        <f t="shared" si="3"/>
        <v>1027</v>
      </c>
      <c r="N100" s="83">
        <f>SUM(E99:L101)</f>
        <v>2882</v>
      </c>
      <c r="O100" s="156">
        <f>AVERAGE(E99:J101)</f>
        <v>166.125</v>
      </c>
      <c r="P100" s="180">
        <f t="shared" si="4"/>
        <v>186</v>
      </c>
    </row>
    <row r="101" spans="1:18" ht="15.75" customHeight="1" thickBot="1">
      <c r="A101" s="613"/>
      <c r="B101" s="412" t="s">
        <v>278</v>
      </c>
      <c r="C101" s="137"/>
      <c r="D101" s="204" t="e">
        <f>VLOOKUP(B101,Teams!C171:L254,3,0)</f>
        <v>#N/A</v>
      </c>
      <c r="E101" s="117">
        <f>VLOOKUP(B101,Teams!$C$6:$L$89,4,0)</f>
        <v>126</v>
      </c>
      <c r="F101" s="117">
        <f>VLOOKUP(B101,Teams!$C$6:$L$89,5,0)</f>
        <v>169</v>
      </c>
      <c r="G101" s="117">
        <f>VLOOKUP(B101,Teams!$C$6:$L$89,6,0)</f>
        <v>124</v>
      </c>
      <c r="H101" s="117">
        <f>VLOOKUP(B101,Teams!$C$6:$L$89,7,0)</f>
        <v>170</v>
      </c>
      <c r="I101" s="117"/>
      <c r="J101" s="117"/>
      <c r="K101" s="117">
        <f>VLOOKUP(B101,Teams!$C$6:$L$89,8,0)</f>
        <v>32</v>
      </c>
      <c r="L101" s="117">
        <f>VLOOKUP(B101,Teams!$C$6:$L$89,9,0)</f>
        <v>24</v>
      </c>
      <c r="M101" s="117">
        <f t="shared" si="3"/>
        <v>645</v>
      </c>
      <c r="N101" s="131">
        <f>SUM(E99:L101)</f>
        <v>2882</v>
      </c>
      <c r="O101" s="157">
        <f>AVERAGE(E99:J101)</f>
        <v>166.125</v>
      </c>
      <c r="P101" s="180">
        <f t="shared" si="4"/>
        <v>170</v>
      </c>
      <c r="R101">
        <f>(M99+M100+M101)</f>
        <v>2882</v>
      </c>
    </row>
    <row r="102" spans="1:16" ht="15.75" customHeight="1" thickTop="1">
      <c r="A102" s="612" t="s">
        <v>46</v>
      </c>
      <c r="B102" s="424" t="s">
        <v>204</v>
      </c>
      <c r="C102" s="140" t="str">
        <f>VLOOKUP(B102,Single!$C$6:$N$95,2,0)</f>
        <v>HUN</v>
      </c>
      <c r="D102" s="122">
        <f>VLOOKUP(B102,Single!$C$6:$N$95,3,0)</f>
        <v>0</v>
      </c>
      <c r="E102" s="122">
        <f>VLOOKUP(B102,Single!$C$6:$N$95,4,0)</f>
        <v>139</v>
      </c>
      <c r="F102" s="122">
        <f>VLOOKUP(B102,Single!$C$6:$N$95,5,0)</f>
        <v>189</v>
      </c>
      <c r="G102" s="122">
        <f>VLOOKUP(B102,Single!$C$6:$N$95,6,0)</f>
        <v>160</v>
      </c>
      <c r="H102" s="122">
        <f>VLOOKUP(B102,Single!$C$6:$N$95,7,0)</f>
        <v>178</v>
      </c>
      <c r="I102" s="122">
        <f>VLOOKUP(B102,Single!$C$6:$N$95,8,0)</f>
        <v>189</v>
      </c>
      <c r="J102" s="122">
        <f>VLOOKUP(B102,Single!$C$6:$N$95,9,0)</f>
        <v>192</v>
      </c>
      <c r="K102" s="122">
        <f>VLOOKUP(B102,Single!$C$6:$N$95,10,0)</f>
        <v>0</v>
      </c>
      <c r="L102" s="122">
        <f>VLOOKUP(B102,Single!$C$6:$N$95,11,0)</f>
        <v>0</v>
      </c>
      <c r="M102" s="56">
        <f aca="true" t="shared" si="5" ref="M102:M133">SUM(E102:L102)</f>
        <v>1047</v>
      </c>
      <c r="N102" s="81">
        <f>SUM(E102:L104)</f>
        <v>2861</v>
      </c>
      <c r="O102" s="158">
        <f>AVERAGE(E102:J104)</f>
        <v>178.8125</v>
      </c>
      <c r="P102" s="179">
        <f t="shared" si="4"/>
        <v>192</v>
      </c>
    </row>
    <row r="103" spans="1:16" ht="15.75" customHeight="1">
      <c r="A103" s="612"/>
      <c r="B103" s="417" t="s">
        <v>204</v>
      </c>
      <c r="C103" s="141"/>
      <c r="D103" s="203">
        <f>VLOOKUP(B103,Doubles!$C$6:$N$93,3,0)</f>
        <v>0</v>
      </c>
      <c r="E103" s="57">
        <f>VLOOKUP(B103,Doubles!$C$6:$N$93,4,0)</f>
        <v>189</v>
      </c>
      <c r="F103" s="57">
        <f>VLOOKUP(B103,Doubles!$C$6:$N$93,5,0)</f>
        <v>172</v>
      </c>
      <c r="G103" s="57">
        <f>VLOOKUP(B103,Doubles!$C$6:$N$93,6,0)</f>
        <v>191</v>
      </c>
      <c r="H103" s="57">
        <f>VLOOKUP(B103,Doubles!$C$6:$N$93,7,0)</f>
        <v>225</v>
      </c>
      <c r="I103" s="57">
        <f>VLOOKUP(B103,Doubles!$C$6:$N$93,8,0)</f>
        <v>200</v>
      </c>
      <c r="J103" s="57">
        <f>VLOOKUP(B103,Doubles!$C$6:$N$93,9,0)</f>
        <v>204</v>
      </c>
      <c r="K103" s="57">
        <f>VLOOKUP(B103,Doubles!$C$6:$N$93,10,0)</f>
        <v>0</v>
      </c>
      <c r="L103" s="57">
        <f>VLOOKUP(B103,Doubles!$C$6:$N$93,11,0)</f>
        <v>0</v>
      </c>
      <c r="M103" s="57">
        <f t="shared" si="5"/>
        <v>1181</v>
      </c>
      <c r="N103" s="83">
        <f>SUM(E102:L104)</f>
        <v>2861</v>
      </c>
      <c r="O103" s="156">
        <f>AVERAGE(E102:J104)</f>
        <v>178.8125</v>
      </c>
      <c r="P103" s="180">
        <f t="shared" si="4"/>
        <v>225</v>
      </c>
    </row>
    <row r="104" spans="1:18" ht="15.75" customHeight="1" thickBot="1">
      <c r="A104" s="613"/>
      <c r="B104" s="436" t="s">
        <v>204</v>
      </c>
      <c r="C104" s="137"/>
      <c r="D104" s="204" t="e">
        <f>VLOOKUP(B104,Teams!C69:L152,3,0)</f>
        <v>#N/A</v>
      </c>
      <c r="E104" s="117">
        <f>VLOOKUP(B104,Teams!$C$6:$L$89,4,0)</f>
        <v>132</v>
      </c>
      <c r="F104" s="117">
        <f>VLOOKUP(B104,Teams!$C$6:$L$89,5,0)</f>
        <v>178</v>
      </c>
      <c r="G104" s="117">
        <f>VLOOKUP(B104,Teams!$C$6:$L$89,6,0)</f>
        <v>168</v>
      </c>
      <c r="H104" s="117">
        <f>VLOOKUP(B104,Teams!$C$6:$L$89,7,0)</f>
        <v>155</v>
      </c>
      <c r="I104" s="117"/>
      <c r="J104" s="117"/>
      <c r="K104" s="117">
        <f>VLOOKUP(B104,Teams!$C$6:$L$89,8,0)</f>
        <v>0</v>
      </c>
      <c r="L104" s="117">
        <f>VLOOKUP(B104,Teams!$C$6:$L$89,9,0)</f>
        <v>0</v>
      </c>
      <c r="M104" s="117">
        <f t="shared" si="5"/>
        <v>633</v>
      </c>
      <c r="N104" s="131">
        <f>SUM(E102:L104)</f>
        <v>2861</v>
      </c>
      <c r="O104" s="157">
        <f>AVERAGE(E102:J104)</f>
        <v>178.8125</v>
      </c>
      <c r="P104" s="179">
        <f t="shared" si="4"/>
        <v>178</v>
      </c>
      <c r="R104">
        <f>(M102+M103+M104)</f>
        <v>2861</v>
      </c>
    </row>
    <row r="105" spans="1:16" ht="15.75" customHeight="1" thickTop="1">
      <c r="A105" s="612" t="s">
        <v>47</v>
      </c>
      <c r="B105" s="424" t="s">
        <v>261</v>
      </c>
      <c r="C105" s="121" t="str">
        <f>VLOOKUP(B105,Single!$C$6:$N$95,2,0)</f>
        <v>CZE</v>
      </c>
      <c r="D105" s="122">
        <f>VLOOKUP(B105,Single!$C$6:$N$95,3,0)</f>
        <v>8</v>
      </c>
      <c r="E105" s="122">
        <f>VLOOKUP(B105,Single!$C$6:$N$95,4,0)</f>
        <v>154</v>
      </c>
      <c r="F105" s="122">
        <f>VLOOKUP(B105,Single!$C$6:$N$95,5,0)</f>
        <v>171</v>
      </c>
      <c r="G105" s="122">
        <f>VLOOKUP(B105,Single!$C$6:$N$95,6,0)</f>
        <v>148</v>
      </c>
      <c r="H105" s="122">
        <f>VLOOKUP(B105,Single!$C$6:$N$95,7,0)</f>
        <v>171</v>
      </c>
      <c r="I105" s="122">
        <f>VLOOKUP(B105,Single!$C$6:$N$95,8,0)</f>
        <v>159</v>
      </c>
      <c r="J105" s="122">
        <f>VLOOKUP(B105,Single!$C$6:$N$95,9,0)</f>
        <v>170</v>
      </c>
      <c r="K105" s="122">
        <f>VLOOKUP(B105,Single!$C$6:$N$95,10,0)</f>
        <v>0</v>
      </c>
      <c r="L105" s="122">
        <f>VLOOKUP(B105,Single!$C$6:$N$95,11,0)</f>
        <v>48</v>
      </c>
      <c r="M105" s="56">
        <f t="shared" si="5"/>
        <v>1021</v>
      </c>
      <c r="N105" s="81">
        <f>SUM(E105:L107)</f>
        <v>2837</v>
      </c>
      <c r="O105" s="158">
        <f>AVERAGE(E105:J107)</f>
        <v>169.3125</v>
      </c>
      <c r="P105" s="180">
        <f t="shared" si="4"/>
        <v>171</v>
      </c>
    </row>
    <row r="106" spans="1:16" ht="15.75" customHeight="1">
      <c r="A106" s="612"/>
      <c r="B106" s="417" t="s">
        <v>261</v>
      </c>
      <c r="C106" s="141"/>
      <c r="D106" s="203">
        <f>VLOOKUP(B106,Doubles!$C$6:$N$93,3,0)</f>
        <v>8</v>
      </c>
      <c r="E106" s="57">
        <f>VLOOKUP(B106,Doubles!$C$6:$N$93,4,0)</f>
        <v>235</v>
      </c>
      <c r="F106" s="57">
        <f>VLOOKUP(B106,Doubles!$C$6:$N$93,5,0)</f>
        <v>161</v>
      </c>
      <c r="G106" s="57">
        <f>VLOOKUP(B106,Doubles!$C$6:$N$93,6,0)</f>
        <v>176</v>
      </c>
      <c r="H106" s="57">
        <f>VLOOKUP(B106,Doubles!$C$6:$N$93,7,0)</f>
        <v>182</v>
      </c>
      <c r="I106" s="57">
        <f>VLOOKUP(B106,Doubles!$C$6:$N$93,8,0)</f>
        <v>186</v>
      </c>
      <c r="J106" s="57">
        <f>VLOOKUP(B106,Doubles!$C$6:$N$93,9,0)</f>
        <v>186</v>
      </c>
      <c r="K106" s="57">
        <f>VLOOKUP(B106,Doubles!$C$6:$N$93,10,0)</f>
        <v>0</v>
      </c>
      <c r="L106" s="57">
        <f>VLOOKUP(B106,Doubles!$C$6:$N$93,11,0)</f>
        <v>48</v>
      </c>
      <c r="M106" s="57">
        <f t="shared" si="5"/>
        <v>1174</v>
      </c>
      <c r="N106" s="83">
        <f>SUM(E105:L107)</f>
        <v>2837</v>
      </c>
      <c r="O106" s="156">
        <f>AVERAGE(E105:J107)</f>
        <v>169.3125</v>
      </c>
      <c r="P106" s="180">
        <f t="shared" si="4"/>
        <v>235</v>
      </c>
    </row>
    <row r="107" spans="1:18" ht="15.75" customHeight="1" thickBot="1">
      <c r="A107" s="613"/>
      <c r="B107" s="412" t="s">
        <v>261</v>
      </c>
      <c r="C107" s="137"/>
      <c r="D107" s="204" t="e">
        <f>VLOOKUP(B107,Teams!C174:L257,3,0)</f>
        <v>#N/A</v>
      </c>
      <c r="E107" s="117">
        <f>VLOOKUP(B107,Teams!$C$6:$L$89,4,0)</f>
        <v>123</v>
      </c>
      <c r="F107" s="117">
        <f>VLOOKUP(B107,Teams!$C$6:$L$89,5,0)</f>
        <v>143</v>
      </c>
      <c r="G107" s="117">
        <f>VLOOKUP(B107,Teams!$C$6:$L$89,6,0)</f>
        <v>180</v>
      </c>
      <c r="H107" s="117">
        <f>VLOOKUP(B107,Teams!$C$6:$L$89,7,0)</f>
        <v>164</v>
      </c>
      <c r="I107" s="117"/>
      <c r="J107" s="117"/>
      <c r="K107" s="117">
        <f>VLOOKUP(B107,Teams!$C$6:$L$89,8,0)</f>
        <v>0</v>
      </c>
      <c r="L107" s="117">
        <f>VLOOKUP(B107,Teams!$C$6:$L$89,9,0)</f>
        <v>32</v>
      </c>
      <c r="M107" s="117">
        <f t="shared" si="5"/>
        <v>642</v>
      </c>
      <c r="N107" s="131">
        <f>SUM(E105:L107)</f>
        <v>2837</v>
      </c>
      <c r="O107" s="157">
        <f>AVERAGE(E105:J107)</f>
        <v>169.3125</v>
      </c>
      <c r="P107" s="180">
        <f t="shared" si="4"/>
        <v>180</v>
      </c>
      <c r="R107">
        <f>(M105+M106+M107)</f>
        <v>2837</v>
      </c>
    </row>
    <row r="108" spans="1:16" ht="15.75" customHeight="1" thickTop="1">
      <c r="A108" s="612" t="s">
        <v>48</v>
      </c>
      <c r="B108" s="414" t="s">
        <v>275</v>
      </c>
      <c r="C108" s="121" t="str">
        <f>VLOOKUP(B108,Single!$C$6:$N$95,2,0)</f>
        <v>HUN</v>
      </c>
      <c r="D108" s="122">
        <f>VLOOKUP(B108,Single!$C$6:$N$95,3,0)</f>
        <v>0</v>
      </c>
      <c r="E108" s="122">
        <f>VLOOKUP(B108,Single!$C$6:$N$95,4,0)</f>
        <v>178</v>
      </c>
      <c r="F108" s="122">
        <f>VLOOKUP(B108,Single!$C$6:$N$95,5,0)</f>
        <v>171</v>
      </c>
      <c r="G108" s="122">
        <f>VLOOKUP(B108,Single!$C$6:$N$95,6,0)</f>
        <v>167</v>
      </c>
      <c r="H108" s="122">
        <f>VLOOKUP(B108,Single!$C$6:$N$95,7,0)</f>
        <v>155</v>
      </c>
      <c r="I108" s="122">
        <f>VLOOKUP(B108,Single!$C$6:$N$95,8,0)</f>
        <v>165</v>
      </c>
      <c r="J108" s="122">
        <f>VLOOKUP(B108,Single!$C$6:$N$95,9,0)</f>
        <v>181</v>
      </c>
      <c r="K108" s="122">
        <f>VLOOKUP(B108,Single!$C$6:$N$95,10,0)</f>
        <v>0</v>
      </c>
      <c r="L108" s="122">
        <f>VLOOKUP(B108,Single!$C$6:$N$95,11,0)</f>
        <v>0</v>
      </c>
      <c r="M108" s="56">
        <f t="shared" si="5"/>
        <v>1017</v>
      </c>
      <c r="N108" s="81">
        <f>SUM(E108:L110)</f>
        <v>2815</v>
      </c>
      <c r="O108" s="158">
        <f>AVERAGE(E108:J110)</f>
        <v>175.9375</v>
      </c>
      <c r="P108" s="180">
        <f t="shared" si="4"/>
        <v>181</v>
      </c>
    </row>
    <row r="109" spans="1:16" ht="15.75" customHeight="1">
      <c r="A109" s="612"/>
      <c r="B109" s="415" t="s">
        <v>275</v>
      </c>
      <c r="C109" s="141"/>
      <c r="D109" s="203">
        <f>VLOOKUP(B109,Doubles!$C$6:$N$93,3,0)</f>
        <v>0</v>
      </c>
      <c r="E109" s="57">
        <f>VLOOKUP(B109,Doubles!$C$6:$N$93,4,0)</f>
        <v>202</v>
      </c>
      <c r="F109" s="57">
        <f>VLOOKUP(B109,Doubles!$C$6:$N$93,5,0)</f>
        <v>151</v>
      </c>
      <c r="G109" s="57">
        <f>VLOOKUP(B109,Doubles!$C$6:$N$93,6,0)</f>
        <v>164</v>
      </c>
      <c r="H109" s="57">
        <f>VLOOKUP(B109,Doubles!$C$6:$N$93,7,0)</f>
        <v>180</v>
      </c>
      <c r="I109" s="57">
        <f>VLOOKUP(B109,Doubles!$C$6:$N$93,8,0)</f>
        <v>190</v>
      </c>
      <c r="J109" s="57">
        <f>VLOOKUP(B109,Doubles!$C$6:$N$93,9,0)</f>
        <v>192</v>
      </c>
      <c r="K109" s="57">
        <f>VLOOKUP(B109,Doubles!$C$6:$N$93,10,0)</f>
        <v>0</v>
      </c>
      <c r="L109" s="57">
        <f>VLOOKUP(B109,Doubles!$C$6:$N$93,11,0)</f>
        <v>0</v>
      </c>
      <c r="M109" s="57">
        <f t="shared" si="5"/>
        <v>1079</v>
      </c>
      <c r="N109" s="83">
        <f>SUM(E108:L110)</f>
        <v>2815</v>
      </c>
      <c r="O109" s="156">
        <f>AVERAGE(E108:J110)</f>
        <v>175.9375</v>
      </c>
      <c r="P109" s="180">
        <f t="shared" si="4"/>
        <v>202</v>
      </c>
    </row>
    <row r="110" spans="1:18" ht="15.75" customHeight="1" thickBot="1">
      <c r="A110" s="613"/>
      <c r="B110" s="430" t="s">
        <v>275</v>
      </c>
      <c r="C110" s="137"/>
      <c r="D110" s="204" t="e">
        <f>VLOOKUP(B110,Teams!C36:L119,3,0)</f>
        <v>#N/A</v>
      </c>
      <c r="E110" s="117">
        <f>VLOOKUP(B110,Teams!$C$6:$L$89,4,0)</f>
        <v>201</v>
      </c>
      <c r="F110" s="117">
        <f>VLOOKUP(B110,Teams!$C$6:$L$89,5,0)</f>
        <v>166</v>
      </c>
      <c r="G110" s="117">
        <f>VLOOKUP(B110,Teams!$C$6:$L$89,6,0)</f>
        <v>182</v>
      </c>
      <c r="H110" s="117">
        <f>VLOOKUP(B110,Teams!$C$6:$L$89,7,0)</f>
        <v>170</v>
      </c>
      <c r="I110" s="117"/>
      <c r="J110" s="117"/>
      <c r="K110" s="117">
        <f>VLOOKUP(B110,Teams!$C$6:$L$89,8,0)</f>
        <v>0</v>
      </c>
      <c r="L110" s="117">
        <f>VLOOKUP(B110,Teams!$C$6:$L$89,9,0)</f>
        <v>0</v>
      </c>
      <c r="M110" s="117">
        <f t="shared" si="5"/>
        <v>719</v>
      </c>
      <c r="N110" s="131">
        <f>SUM(E108:L110)</f>
        <v>2815</v>
      </c>
      <c r="O110" s="157">
        <f>AVERAGE(E108:J110)</f>
        <v>175.9375</v>
      </c>
      <c r="P110" s="180">
        <f t="shared" si="4"/>
        <v>201</v>
      </c>
      <c r="R110">
        <f>(M108+M109+M110)</f>
        <v>2815</v>
      </c>
    </row>
    <row r="111" spans="1:16" ht="15.75" customHeight="1" thickTop="1">
      <c r="A111" s="612" t="s">
        <v>49</v>
      </c>
      <c r="B111" s="424" t="s">
        <v>265</v>
      </c>
      <c r="C111" s="140" t="str">
        <f>VLOOKUP(B111,Single!$C$6:$N$95,2,0)</f>
        <v>SVK</v>
      </c>
      <c r="D111" s="122">
        <f>VLOOKUP(B111,Single!$C$6:$N$95,3,0)</f>
        <v>6</v>
      </c>
      <c r="E111" s="122">
        <f>VLOOKUP(B111,Single!$C$6:$N$95,4,0)</f>
        <v>181</v>
      </c>
      <c r="F111" s="122">
        <f>VLOOKUP(B111,Single!$C$6:$N$95,5,0)</f>
        <v>180</v>
      </c>
      <c r="G111" s="122">
        <f>VLOOKUP(B111,Single!$C$6:$N$95,6,0)</f>
        <v>187</v>
      </c>
      <c r="H111" s="122">
        <f>VLOOKUP(B111,Single!$C$6:$N$95,7,0)</f>
        <v>193</v>
      </c>
      <c r="I111" s="122">
        <f>VLOOKUP(B111,Single!$C$6:$N$95,8,0)</f>
        <v>154</v>
      </c>
      <c r="J111" s="122">
        <f>VLOOKUP(B111,Single!$C$6:$N$95,9,0)</f>
        <v>215</v>
      </c>
      <c r="K111" s="122">
        <f>VLOOKUP(B111,Single!$C$6:$N$95,10,0)</f>
        <v>0</v>
      </c>
      <c r="L111" s="122">
        <f>VLOOKUP(B111,Single!$C$6:$N$95,11,0)</f>
        <v>36</v>
      </c>
      <c r="M111" s="56">
        <f t="shared" si="5"/>
        <v>1146</v>
      </c>
      <c r="N111" s="81">
        <f>SUM(E111:L113)</f>
        <v>2794</v>
      </c>
      <c r="O111" s="158">
        <f>AVERAGE(E111:J113)</f>
        <v>168.625</v>
      </c>
      <c r="P111" s="180">
        <f t="shared" si="4"/>
        <v>215</v>
      </c>
    </row>
    <row r="112" spans="1:16" ht="15.75" customHeight="1">
      <c r="A112" s="612"/>
      <c r="B112" s="417" t="s">
        <v>265</v>
      </c>
      <c r="C112" s="141"/>
      <c r="D112" s="203">
        <f>VLOOKUP(B112,Doubles!$C$6:$N$93,3,0)</f>
        <v>6</v>
      </c>
      <c r="E112" s="57">
        <f>VLOOKUP(B112,Doubles!$C$6:$N$93,4,0)</f>
        <v>168</v>
      </c>
      <c r="F112" s="57">
        <f>VLOOKUP(B112,Doubles!$C$6:$N$93,5,0)</f>
        <v>165</v>
      </c>
      <c r="G112" s="57">
        <f>VLOOKUP(B112,Doubles!$C$6:$N$93,6,0)</f>
        <v>146</v>
      </c>
      <c r="H112" s="57">
        <f>VLOOKUP(B112,Doubles!$C$6:$N$93,7,0)</f>
        <v>188</v>
      </c>
      <c r="I112" s="57">
        <f>VLOOKUP(B112,Doubles!$C$6:$N$93,8,0)</f>
        <v>154</v>
      </c>
      <c r="J112" s="57">
        <f>VLOOKUP(B112,Doubles!$C$6:$N$93,9,0)</f>
        <v>163</v>
      </c>
      <c r="K112" s="57">
        <f>VLOOKUP(B112,Doubles!$C$6:$N$93,10,0)</f>
        <v>0</v>
      </c>
      <c r="L112" s="57">
        <f>VLOOKUP(B112,Doubles!$C$6:$N$93,11,0)</f>
        <v>36</v>
      </c>
      <c r="M112" s="57">
        <f t="shared" si="5"/>
        <v>1020</v>
      </c>
      <c r="N112" s="83">
        <f>SUM(E111:L113)</f>
        <v>2794</v>
      </c>
      <c r="O112" s="156">
        <f>AVERAGE(E111:I113)</f>
        <v>165.71428571428572</v>
      </c>
      <c r="P112" s="180">
        <f t="shared" si="4"/>
        <v>188</v>
      </c>
    </row>
    <row r="113" spans="1:18" ht="15.75" customHeight="1" thickBot="1">
      <c r="A113" s="613"/>
      <c r="B113" s="412" t="s">
        <v>265</v>
      </c>
      <c r="C113" s="137"/>
      <c r="D113" s="204">
        <f>VLOOKUP(B113,Teams!C9:L92,3,0)</f>
        <v>6</v>
      </c>
      <c r="E113" s="117">
        <f>VLOOKUP(B113,Teams!$C$6:$L$89,4,0)</f>
        <v>150</v>
      </c>
      <c r="F113" s="117">
        <f>VLOOKUP(B113,Teams!$C$6:$L$89,5,0)</f>
        <v>160</v>
      </c>
      <c r="G113" s="117">
        <f>VLOOKUP(B113,Teams!$C$6:$L$89,6,0)</f>
        <v>144</v>
      </c>
      <c r="H113" s="117">
        <f>VLOOKUP(B113,Teams!$C$6:$L$89,7,0)</f>
        <v>150</v>
      </c>
      <c r="I113" s="117"/>
      <c r="J113" s="117"/>
      <c r="K113" s="117">
        <f>VLOOKUP(B113,Teams!$C$6:$L$89,8,0)</f>
        <v>0</v>
      </c>
      <c r="L113" s="117">
        <f>VLOOKUP(B113,Teams!$C$6:$L$89,9,0)</f>
        <v>24</v>
      </c>
      <c r="M113" s="117">
        <f t="shared" si="5"/>
        <v>628</v>
      </c>
      <c r="N113" s="131">
        <f>SUM(E111:L113)</f>
        <v>2794</v>
      </c>
      <c r="O113" s="157">
        <f>AVERAGE(E111:J113)</f>
        <v>168.625</v>
      </c>
      <c r="P113" s="180">
        <f t="shared" si="4"/>
        <v>160</v>
      </c>
      <c r="R113">
        <f>(M111+M112+M113)</f>
        <v>2794</v>
      </c>
    </row>
    <row r="114" spans="1:16" ht="15.75" customHeight="1" thickTop="1">
      <c r="A114" s="612" t="s">
        <v>50</v>
      </c>
      <c r="B114" s="437" t="s">
        <v>274</v>
      </c>
      <c r="C114" s="144" t="str">
        <f>VLOOKUP(B114,Single!$C$6:$N$95,2,0)</f>
        <v>SVK</v>
      </c>
      <c r="D114" s="132">
        <f>VLOOKUP(B114,Single!$C$6:$N$95,3,0)</f>
        <v>8</v>
      </c>
      <c r="E114" s="132">
        <f>VLOOKUP(B114,Single!$C$6:$N$95,4,0)</f>
        <v>190</v>
      </c>
      <c r="F114" s="132">
        <f>VLOOKUP(B114,Single!$C$6:$N$95,5,0)</f>
        <v>219</v>
      </c>
      <c r="G114" s="132">
        <f>VLOOKUP(B114,Single!$C$6:$N$95,6,0)</f>
        <v>150</v>
      </c>
      <c r="H114" s="132">
        <f>VLOOKUP(B114,Single!$C$6:$N$95,7,0)</f>
        <v>157</v>
      </c>
      <c r="I114" s="132">
        <f>VLOOKUP(B114,Single!$C$6:$N$95,8,0)</f>
        <v>181</v>
      </c>
      <c r="J114" s="132">
        <f>VLOOKUP(B114,Single!$C$6:$N$95,9,0)</f>
        <v>164</v>
      </c>
      <c r="K114" s="132">
        <f>VLOOKUP(B114,Single!$C$6:$N$95,10,0)</f>
        <v>0</v>
      </c>
      <c r="L114" s="132">
        <f>VLOOKUP(B114,Single!$C$6:$N$95,11,0)</f>
        <v>48</v>
      </c>
      <c r="M114" s="209">
        <f t="shared" si="5"/>
        <v>1109</v>
      </c>
      <c r="N114" s="81">
        <f>SUM(E114:L116)</f>
        <v>2783</v>
      </c>
      <c r="O114" s="158">
        <f>AVERAGE(E114:J116)</f>
        <v>165.9375</v>
      </c>
      <c r="P114" s="179">
        <f t="shared" si="4"/>
        <v>219</v>
      </c>
    </row>
    <row r="115" spans="1:16" ht="15.75" customHeight="1">
      <c r="A115" s="612"/>
      <c r="B115" s="421" t="s">
        <v>274</v>
      </c>
      <c r="C115" s="135"/>
      <c r="D115" s="205">
        <f>VLOOKUP(B115,Doubles!$C$6:$N$93,3,0)</f>
        <v>8</v>
      </c>
      <c r="E115" s="57">
        <f>VLOOKUP(B115,Doubles!$C$6:$N$93,4,0)</f>
        <v>149</v>
      </c>
      <c r="F115" s="57">
        <f>VLOOKUP(B115,Doubles!$C$6:$N$93,5,0)</f>
        <v>166</v>
      </c>
      <c r="G115" s="57">
        <f>VLOOKUP(B115,Doubles!$C$6:$N$93,6,0)</f>
        <v>128</v>
      </c>
      <c r="H115" s="57">
        <f>VLOOKUP(B115,Doubles!$C$6:$N$93,7,0)</f>
        <v>154</v>
      </c>
      <c r="I115" s="57">
        <f>VLOOKUP(B115,Doubles!$C$6:$N$93,8,0)</f>
        <v>152</v>
      </c>
      <c r="J115" s="57">
        <f>VLOOKUP(B115,Doubles!$C$6:$N$93,9,0)</f>
        <v>134</v>
      </c>
      <c r="K115" s="57">
        <f>VLOOKUP(B115,Doubles!$C$6:$N$93,10,0)</f>
        <v>0</v>
      </c>
      <c r="L115" s="146">
        <f>VLOOKUP(B115,Doubles!$C$6:$N$93,11,0)</f>
        <v>48</v>
      </c>
      <c r="M115" s="146">
        <f t="shared" si="5"/>
        <v>931</v>
      </c>
      <c r="N115" s="83">
        <f>SUM(E114:L116)</f>
        <v>2783</v>
      </c>
      <c r="O115" s="156">
        <f>AVERAGE(E114:J116)</f>
        <v>165.9375</v>
      </c>
      <c r="P115" s="180">
        <f t="shared" si="4"/>
        <v>166</v>
      </c>
    </row>
    <row r="116" spans="1:18" ht="15.75" customHeight="1" thickBot="1">
      <c r="A116" s="613"/>
      <c r="B116" s="415" t="s">
        <v>274</v>
      </c>
      <c r="C116" s="137"/>
      <c r="D116" s="204" t="e">
        <f>VLOOKUP(B116,Teams!C66:L149,3,0)</f>
        <v>#N/A</v>
      </c>
      <c r="E116" s="117">
        <f>VLOOKUP(B116,Teams!$C$6:$L$89,4,0)</f>
        <v>183</v>
      </c>
      <c r="F116" s="117">
        <f>VLOOKUP(B116,Teams!$C$6:$L$89,5,0)</f>
        <v>189</v>
      </c>
      <c r="G116" s="117">
        <f>VLOOKUP(B116,Teams!$C$6:$L$89,6,0)</f>
        <v>150</v>
      </c>
      <c r="H116" s="117">
        <f>VLOOKUP(B116,Teams!$C$6:$L$89,7,0)</f>
        <v>189</v>
      </c>
      <c r="I116" s="138"/>
      <c r="J116" s="138"/>
      <c r="K116" s="117">
        <f>VLOOKUP(B116,Teams!$C$6:$L$89,8,0)</f>
        <v>0</v>
      </c>
      <c r="L116" s="117">
        <f>VLOOKUP(B116,Teams!$C$6:$L$89,9,0)</f>
        <v>32</v>
      </c>
      <c r="M116" s="117">
        <f t="shared" si="5"/>
        <v>743</v>
      </c>
      <c r="N116" s="131">
        <f>SUM(E114:L116)</f>
        <v>2783</v>
      </c>
      <c r="O116" s="157">
        <f>AVERAGE(E114:J116)</f>
        <v>165.9375</v>
      </c>
      <c r="P116" s="179">
        <f t="shared" si="4"/>
        <v>189</v>
      </c>
      <c r="R116">
        <f>(M114+M115+M116)</f>
        <v>2783</v>
      </c>
    </row>
    <row r="117" spans="1:16" ht="15.75" customHeight="1" thickTop="1">
      <c r="A117" s="612" t="s">
        <v>51</v>
      </c>
      <c r="B117" s="424" t="s">
        <v>258</v>
      </c>
      <c r="C117" s="140" t="str">
        <f>VLOOKUP(B117,Single!$C$6:$N$95,2,0)</f>
        <v>SVK</v>
      </c>
      <c r="D117" s="122">
        <f>VLOOKUP(B117,Single!$C$6:$N$95,3,0)</f>
        <v>5</v>
      </c>
      <c r="E117" s="122">
        <f>VLOOKUP(B117,Single!$C$6:$N$95,4,0)</f>
        <v>156</v>
      </c>
      <c r="F117" s="122">
        <f>VLOOKUP(B117,Single!$C$6:$N$95,5,0)</f>
        <v>148</v>
      </c>
      <c r="G117" s="122">
        <f>VLOOKUP(B117,Single!$C$6:$N$95,6,0)</f>
        <v>223</v>
      </c>
      <c r="H117" s="122">
        <f>VLOOKUP(B117,Single!$C$6:$N$95,7,0)</f>
        <v>191</v>
      </c>
      <c r="I117" s="122">
        <f>VLOOKUP(B117,Single!$C$6:$N$95,8,0)</f>
        <v>186</v>
      </c>
      <c r="J117" s="122">
        <f>VLOOKUP(B117,Single!$C$6:$N$95,9,0)</f>
        <v>161</v>
      </c>
      <c r="K117" s="122">
        <f>VLOOKUP(B117,Single!$C$6:$N$95,10,0)</f>
        <v>0</v>
      </c>
      <c r="L117" s="122">
        <f>VLOOKUP(B117,Single!$C$6:$N$95,11,0)</f>
        <v>30</v>
      </c>
      <c r="M117" s="56">
        <f t="shared" si="5"/>
        <v>1095</v>
      </c>
      <c r="N117" s="81">
        <f>SUM(E117:L119)</f>
        <v>2782</v>
      </c>
      <c r="O117" s="158">
        <f>AVERAGE(E117:J119)</f>
        <v>168.875</v>
      </c>
      <c r="P117" s="179">
        <f t="shared" si="4"/>
        <v>223</v>
      </c>
    </row>
    <row r="118" spans="1:16" ht="15.75" customHeight="1">
      <c r="A118" s="612"/>
      <c r="B118" s="433" t="s">
        <v>258</v>
      </c>
      <c r="C118" s="130"/>
      <c r="D118" s="203">
        <f>VLOOKUP(B118,Doubles!$C$6:$N$93,3,0)</f>
        <v>5</v>
      </c>
      <c r="E118" s="57">
        <f>VLOOKUP(B118,Doubles!$C$6:$N$93,4,0)</f>
        <v>165</v>
      </c>
      <c r="F118" s="57">
        <f>VLOOKUP(B118,Doubles!$C$6:$N$93,5,0)</f>
        <v>155</v>
      </c>
      <c r="G118" s="57">
        <f>VLOOKUP(B118,Doubles!$C$6:$N$93,6,0)</f>
        <v>125</v>
      </c>
      <c r="H118" s="57">
        <f>VLOOKUP(B118,Doubles!$C$6:$N$93,7,0)</f>
        <v>177</v>
      </c>
      <c r="I118" s="57">
        <f>VLOOKUP(B118,Doubles!$C$6:$N$93,8,0)</f>
        <v>153</v>
      </c>
      <c r="J118" s="57">
        <f>VLOOKUP(B118,Doubles!$C$6:$N$93,9,0)</f>
        <v>206</v>
      </c>
      <c r="K118" s="57">
        <f>VLOOKUP(B118,Doubles!$C$6:$N$93,10,0)</f>
        <v>0</v>
      </c>
      <c r="L118" s="57">
        <f>VLOOKUP(B118,Doubles!$C$6:$N$93,11,0)</f>
        <v>30</v>
      </c>
      <c r="M118" s="57">
        <f t="shared" si="5"/>
        <v>1011</v>
      </c>
      <c r="N118" s="83">
        <f>SUM(E117:L119)</f>
        <v>2782</v>
      </c>
      <c r="O118" s="156">
        <f>AVERAGE(E117:J119)</f>
        <v>168.875</v>
      </c>
      <c r="P118" s="180">
        <f t="shared" si="4"/>
        <v>206</v>
      </c>
    </row>
    <row r="119" spans="1:18" ht="15.75" customHeight="1" thickBot="1">
      <c r="A119" s="613"/>
      <c r="B119" s="412" t="s">
        <v>258</v>
      </c>
      <c r="C119" s="137"/>
      <c r="D119" s="204">
        <f>VLOOKUP(B119,Teams!C15:L98,3,0)</f>
        <v>5</v>
      </c>
      <c r="E119" s="117">
        <f>VLOOKUP(B119,Teams!$C$6:$L$89,4,0)</f>
        <v>157</v>
      </c>
      <c r="F119" s="117">
        <f>VLOOKUP(B119,Teams!$C$6:$L$89,5,0)</f>
        <v>177</v>
      </c>
      <c r="G119" s="117">
        <f>VLOOKUP(B119,Teams!$C$6:$L$89,6,0)</f>
        <v>186</v>
      </c>
      <c r="H119" s="117">
        <f>VLOOKUP(B119,Teams!$C$6:$L$89,7,0)</f>
        <v>136</v>
      </c>
      <c r="I119" s="117"/>
      <c r="J119" s="117"/>
      <c r="K119" s="117">
        <f>VLOOKUP(B119,Teams!$C$6:$L$89,8,0)</f>
        <v>0</v>
      </c>
      <c r="L119" s="117">
        <f>VLOOKUP(B119,Teams!$C$6:$L$89,9,0)</f>
        <v>20</v>
      </c>
      <c r="M119" s="117">
        <f t="shared" si="5"/>
        <v>676</v>
      </c>
      <c r="N119" s="131">
        <f>SUM(E117:L119)</f>
        <v>2782</v>
      </c>
      <c r="O119" s="157">
        <f>AVERAGE(E117:J119)</f>
        <v>168.875</v>
      </c>
      <c r="P119" s="179">
        <f t="shared" si="4"/>
        <v>186</v>
      </c>
      <c r="R119">
        <f>(M117+M118+M119)</f>
        <v>2782</v>
      </c>
    </row>
    <row r="120" spans="1:16" ht="15.75" customHeight="1" thickTop="1">
      <c r="A120" s="612" t="s">
        <v>52</v>
      </c>
      <c r="B120" s="462" t="s">
        <v>266</v>
      </c>
      <c r="C120" s="144" t="str">
        <f>VLOOKUP(B120,Single!$C$6:$N$95,2,0)</f>
        <v>SVK</v>
      </c>
      <c r="D120" s="132">
        <f>VLOOKUP(B120,Single!$C$6:$N$95,3,0)</f>
        <v>4</v>
      </c>
      <c r="E120" s="132">
        <f>VLOOKUP(B120,Single!$C$6:$N$95,4,0)</f>
        <v>201</v>
      </c>
      <c r="F120" s="132">
        <f>VLOOKUP(B120,Single!$C$6:$N$95,5,0)</f>
        <v>229</v>
      </c>
      <c r="G120" s="132">
        <f>VLOOKUP(B120,Single!$C$6:$N$95,6,0)</f>
        <v>147</v>
      </c>
      <c r="H120" s="132">
        <f>VLOOKUP(B120,Single!$C$6:$N$95,7,0)</f>
        <v>236</v>
      </c>
      <c r="I120" s="132">
        <f>VLOOKUP(B120,Single!$C$6:$N$95,8,0)</f>
        <v>130</v>
      </c>
      <c r="J120" s="132">
        <f>VLOOKUP(B120,Single!$C$6:$N$95,9,0)</f>
        <v>215</v>
      </c>
      <c r="K120" s="132">
        <f>VLOOKUP(B120,Single!$C$6:$N$95,10,0)</f>
        <v>0</v>
      </c>
      <c r="L120" s="132">
        <f>VLOOKUP(B120,Single!$C$6:$N$95,11,0)</f>
        <v>24</v>
      </c>
      <c r="M120" s="209">
        <f t="shared" si="5"/>
        <v>1182</v>
      </c>
      <c r="N120" s="81">
        <f>SUM(E120:L122)</f>
        <v>2780</v>
      </c>
      <c r="O120" s="158">
        <f>AVERAGE(E120:J122)</f>
        <v>169.75</v>
      </c>
      <c r="P120" s="180">
        <f t="shared" si="4"/>
        <v>236</v>
      </c>
    </row>
    <row r="121" spans="1:16" ht="15.75" customHeight="1">
      <c r="A121" s="612"/>
      <c r="B121" s="413" t="s">
        <v>266</v>
      </c>
      <c r="C121" s="151"/>
      <c r="D121" s="203">
        <f>VLOOKUP(B121,Doubles!$C$6:$N$93,3,0)</f>
        <v>4</v>
      </c>
      <c r="E121" s="57">
        <f>VLOOKUP(B121,Doubles!$C$6:$N$93,4,0)</f>
        <v>148</v>
      </c>
      <c r="F121" s="57">
        <f>VLOOKUP(B121,Doubles!$C$6:$N$93,5,0)</f>
        <v>144</v>
      </c>
      <c r="G121" s="57">
        <f>VLOOKUP(B121,Doubles!$C$6:$N$93,6,0)</f>
        <v>168</v>
      </c>
      <c r="H121" s="57">
        <f>VLOOKUP(B121,Doubles!$C$6:$N$93,7,0)</f>
        <v>212</v>
      </c>
      <c r="I121" s="57">
        <f>VLOOKUP(B121,Doubles!$C$6:$N$93,8,0)</f>
        <v>153</v>
      </c>
      <c r="J121" s="57">
        <f>VLOOKUP(B121,Doubles!$C$6:$N$93,9,0)</f>
        <v>126</v>
      </c>
      <c r="K121" s="57">
        <f>VLOOKUP(B121,Doubles!$C$6:$N$93,10,0)</f>
        <v>0</v>
      </c>
      <c r="L121" s="57">
        <f>VLOOKUP(B121,Doubles!$C$6:$N$93,11,0)</f>
        <v>24</v>
      </c>
      <c r="M121" s="57">
        <f t="shared" si="5"/>
        <v>975</v>
      </c>
      <c r="N121" s="83">
        <f>SUM(E120:L122)</f>
        <v>2780</v>
      </c>
      <c r="O121" s="156">
        <f>AVERAGE(E120:J122)</f>
        <v>169.75</v>
      </c>
      <c r="P121" s="180">
        <f t="shared" si="4"/>
        <v>212</v>
      </c>
    </row>
    <row r="122" spans="1:18" ht="15.75" customHeight="1" thickBot="1">
      <c r="A122" s="613"/>
      <c r="B122" s="412" t="s">
        <v>266</v>
      </c>
      <c r="C122" s="137"/>
      <c r="D122" s="204">
        <f>VLOOKUP(B122,Teams!C6:L89,3,0)</f>
        <v>4</v>
      </c>
      <c r="E122" s="117">
        <f>VLOOKUP(B122,Teams!$C$6:$L$89,4,0)</f>
        <v>156</v>
      </c>
      <c r="F122" s="117">
        <f>VLOOKUP(B122,Teams!$C$6:$L$89,5,0)</f>
        <v>151</v>
      </c>
      <c r="G122" s="117">
        <f>VLOOKUP(B122,Teams!$C$6:$L$89,6,0)</f>
        <v>133</v>
      </c>
      <c r="H122" s="117">
        <f>VLOOKUP(B122,Teams!$C$6:$L$89,7,0)</f>
        <v>167</v>
      </c>
      <c r="I122" s="138"/>
      <c r="J122" s="138"/>
      <c r="K122" s="117">
        <f>VLOOKUP(B122,Teams!$C$6:$L$89,8,0)</f>
        <v>0</v>
      </c>
      <c r="L122" s="117">
        <f>VLOOKUP(B122,Teams!$C$6:$L$89,9,0)</f>
        <v>16</v>
      </c>
      <c r="M122" s="117">
        <f t="shared" si="5"/>
        <v>623</v>
      </c>
      <c r="N122" s="131">
        <f>SUM(E120:L122)</f>
        <v>2780</v>
      </c>
      <c r="O122" s="157">
        <f>AVERAGE(E120:J122)</f>
        <v>169.75</v>
      </c>
      <c r="P122" s="180">
        <f t="shared" si="4"/>
        <v>167</v>
      </c>
      <c r="R122">
        <f>(M120+M121+M122)</f>
        <v>2780</v>
      </c>
    </row>
    <row r="123" spans="1:16" ht="15.75" customHeight="1" thickTop="1">
      <c r="A123" s="612" t="s">
        <v>53</v>
      </c>
      <c r="B123" s="419" t="s">
        <v>264</v>
      </c>
      <c r="C123" s="163" t="str">
        <f>VLOOKUP(B123,Single!$C$6:$N$95,2,0)</f>
        <v>SVK</v>
      </c>
      <c r="D123" s="226">
        <f>VLOOKUP(B123,Single!$C$6:$N$95,3,0)</f>
        <v>8</v>
      </c>
      <c r="E123" s="132">
        <f>VLOOKUP(B123,Single!$C$6:$N$95,4,0)</f>
        <v>166</v>
      </c>
      <c r="F123" s="132">
        <f>VLOOKUP(B123,Single!$C$6:$N$95,5,0)</f>
        <v>150</v>
      </c>
      <c r="G123" s="132">
        <f>VLOOKUP(B123,Single!$C$6:$N$95,6,0)</f>
        <v>193</v>
      </c>
      <c r="H123" s="132">
        <f>VLOOKUP(B123,Single!$C$6:$N$95,7,0)</f>
        <v>163</v>
      </c>
      <c r="I123" s="132">
        <f>VLOOKUP(B123,Single!$C$6:$N$95,8,0)</f>
        <v>150</v>
      </c>
      <c r="J123" s="132">
        <f>VLOOKUP(B123,Single!$C$6:$N$95,9,0)</f>
        <v>169</v>
      </c>
      <c r="K123" s="132">
        <f>VLOOKUP(B123,Single!$C$6:$N$95,10,0)</f>
        <v>0</v>
      </c>
      <c r="L123" s="132">
        <f>VLOOKUP(B123,Single!$C$6:$N$95,11,0)</f>
        <v>48</v>
      </c>
      <c r="M123" s="132">
        <f t="shared" si="5"/>
        <v>1039</v>
      </c>
      <c r="N123" s="124">
        <f>SUM(E123:L125)</f>
        <v>2776</v>
      </c>
      <c r="O123" s="159">
        <f>AVERAGE(E123:J125)</f>
        <v>165.5</v>
      </c>
      <c r="P123" s="179">
        <f t="shared" si="4"/>
        <v>193</v>
      </c>
    </row>
    <row r="124" spans="1:16" ht="15.75" customHeight="1">
      <c r="A124" s="612"/>
      <c r="B124" s="415" t="s">
        <v>264</v>
      </c>
      <c r="C124" s="151"/>
      <c r="D124" s="228">
        <f>VLOOKUP(B124,Doubles!$C$6:$N$93,3,0)</f>
        <v>8</v>
      </c>
      <c r="E124" s="57">
        <f>VLOOKUP(B124,Doubles!$C$6:$N$93,4,0)</f>
        <v>192</v>
      </c>
      <c r="F124" s="57">
        <f>VLOOKUP(B124,Doubles!$C$6:$N$93,5,0)</f>
        <v>141</v>
      </c>
      <c r="G124" s="57">
        <f>VLOOKUP(B124,Doubles!$C$6:$N$93,6,0)</f>
        <v>154</v>
      </c>
      <c r="H124" s="57">
        <f>VLOOKUP(B124,Doubles!$C$6:$N$93,7,0)</f>
        <v>174</v>
      </c>
      <c r="I124" s="57">
        <f>VLOOKUP(B124,Doubles!$C$6:$N$93,8,0)</f>
        <v>190</v>
      </c>
      <c r="J124" s="57">
        <f>VLOOKUP(B124,Doubles!$C$6:$N$93,9,0)</f>
        <v>159</v>
      </c>
      <c r="K124" s="57">
        <f>VLOOKUP(B124,Doubles!$C$6:$N$93,10,0)</f>
        <v>0</v>
      </c>
      <c r="L124" s="57">
        <f>VLOOKUP(B124,Doubles!$C$6:$N$93,11,0)</f>
        <v>48</v>
      </c>
      <c r="M124" s="57">
        <f t="shared" si="5"/>
        <v>1058</v>
      </c>
      <c r="N124" s="83">
        <f>SUM(E123:L125)</f>
        <v>2776</v>
      </c>
      <c r="O124" s="156">
        <f>AVERAGE(E123:J125)</f>
        <v>165.5</v>
      </c>
      <c r="P124" s="180">
        <f t="shared" si="4"/>
        <v>192</v>
      </c>
    </row>
    <row r="125" spans="1:18" ht="15.75" customHeight="1" thickBot="1">
      <c r="A125" s="613"/>
      <c r="B125" s="412" t="s">
        <v>264</v>
      </c>
      <c r="C125" s="137"/>
      <c r="D125" s="204" t="e">
        <f>VLOOKUP(B125,Teams!C102:L185,3,0)</f>
        <v>#N/A</v>
      </c>
      <c r="E125" s="117">
        <f>VLOOKUP(B125,Teams!$C$6:$L$89,4,0)</f>
        <v>141</v>
      </c>
      <c r="F125" s="117">
        <f>VLOOKUP(B125,Teams!$C$6:$L$89,5,0)</f>
        <v>166</v>
      </c>
      <c r="G125" s="117">
        <f>VLOOKUP(B125,Teams!$C$6:$L$89,6,0)</f>
        <v>158</v>
      </c>
      <c r="H125" s="117">
        <f>VLOOKUP(B125,Teams!$C$6:$L$89,7,0)</f>
        <v>182</v>
      </c>
      <c r="I125" s="138"/>
      <c r="J125" s="138"/>
      <c r="K125" s="117">
        <f>VLOOKUP(B125,Teams!$C$6:$L$89,8,0)</f>
        <v>0</v>
      </c>
      <c r="L125" s="117">
        <f>VLOOKUP(B125,Teams!$C$6:$L$89,9,0)</f>
        <v>32</v>
      </c>
      <c r="M125" s="117">
        <f t="shared" si="5"/>
        <v>679</v>
      </c>
      <c r="N125" s="131">
        <f>SUM(E123:L125)</f>
        <v>2776</v>
      </c>
      <c r="O125" s="157">
        <f>AVERAGE(E123:J125)</f>
        <v>165.5</v>
      </c>
      <c r="P125" s="179">
        <f t="shared" si="4"/>
        <v>182</v>
      </c>
      <c r="R125">
        <f>(M123+M124+M125)</f>
        <v>2776</v>
      </c>
    </row>
    <row r="126" spans="1:16" ht="15.75" customHeight="1" thickTop="1">
      <c r="A126" s="612" t="s">
        <v>54</v>
      </c>
      <c r="B126" s="424" t="s">
        <v>270</v>
      </c>
      <c r="C126" s="225" t="str">
        <f>VLOOKUP(B126,Single!$C$6:$N$95,2,0)</f>
        <v>HUN</v>
      </c>
      <c r="D126" s="56">
        <f>VLOOKUP(B126,Single!$C$6:$N$95,3,0)</f>
        <v>0</v>
      </c>
      <c r="E126" s="56">
        <f>VLOOKUP(B126,Single!$C$6:$N$95,4,0)</f>
        <v>137</v>
      </c>
      <c r="F126" s="56">
        <f>VLOOKUP(B126,Single!$C$6:$N$95,5,0)</f>
        <v>183</v>
      </c>
      <c r="G126" s="56">
        <f>VLOOKUP(B126,Single!$C$6:$N$95,6,0)</f>
        <v>157</v>
      </c>
      <c r="H126" s="56">
        <f>VLOOKUP(B126,Single!$C$6:$N$95,7,0)</f>
        <v>170</v>
      </c>
      <c r="I126" s="56">
        <f>VLOOKUP(B126,Single!$C$6:$N$95,8,0)</f>
        <v>165</v>
      </c>
      <c r="J126" s="56">
        <f>VLOOKUP(B126,Single!$C$6:$N$95,9,0)</f>
        <v>171</v>
      </c>
      <c r="K126" s="56">
        <f>VLOOKUP(B126,Single!$C$6:$N$95,10,0)</f>
        <v>48</v>
      </c>
      <c r="L126" s="56">
        <f>VLOOKUP(B126,Single!$C$6:$N$95,11,0)</f>
        <v>0</v>
      </c>
      <c r="M126" s="56">
        <f t="shared" si="5"/>
        <v>1031</v>
      </c>
      <c r="N126" s="92">
        <f>SUM(E126:L128)</f>
        <v>2735</v>
      </c>
      <c r="O126" s="155">
        <f>AVERAGE(E126:J128)</f>
        <v>162.9375</v>
      </c>
      <c r="P126" s="179">
        <f t="shared" si="4"/>
        <v>183</v>
      </c>
    </row>
    <row r="127" spans="1:16" ht="15.75" customHeight="1">
      <c r="A127" s="612"/>
      <c r="B127" s="417" t="s">
        <v>270</v>
      </c>
      <c r="C127" s="141"/>
      <c r="D127" s="203">
        <f>VLOOKUP(B127,Doubles!$C$6:$N$93,3,0)</f>
        <v>0</v>
      </c>
      <c r="E127" s="57">
        <f>VLOOKUP(B127,Doubles!$C$6:$N$93,4,0)</f>
        <v>149</v>
      </c>
      <c r="F127" s="57">
        <f>VLOOKUP(B127,Doubles!$C$6:$N$93,5,0)</f>
        <v>144</v>
      </c>
      <c r="G127" s="57">
        <f>VLOOKUP(B127,Doubles!$C$6:$N$93,6,0)</f>
        <v>149</v>
      </c>
      <c r="H127" s="57">
        <f>VLOOKUP(B127,Doubles!$C$6:$N$93,7,0)</f>
        <v>157</v>
      </c>
      <c r="I127" s="57">
        <f>VLOOKUP(B127,Doubles!$C$6:$N$93,8,0)</f>
        <v>175</v>
      </c>
      <c r="J127" s="57">
        <f>VLOOKUP(B127,Doubles!$C$6:$N$93,9,0)</f>
        <v>150</v>
      </c>
      <c r="K127" s="57">
        <f>VLOOKUP(B127,Doubles!$C$6:$N$93,10,0)</f>
        <v>48</v>
      </c>
      <c r="L127" s="57">
        <f>VLOOKUP(B127,Doubles!$C$6:$N$93,11,0)</f>
        <v>0</v>
      </c>
      <c r="M127" s="57">
        <f t="shared" si="5"/>
        <v>972</v>
      </c>
      <c r="N127" s="83">
        <f>SUM(E126:L128)</f>
        <v>2735</v>
      </c>
      <c r="O127" s="156">
        <f>AVERAGE(E126:J128)</f>
        <v>162.9375</v>
      </c>
      <c r="P127" s="180">
        <f t="shared" si="4"/>
        <v>175</v>
      </c>
    </row>
    <row r="128" spans="1:18" ht="15.75" customHeight="1" thickBot="1">
      <c r="A128" s="613"/>
      <c r="B128" s="412" t="s">
        <v>270</v>
      </c>
      <c r="C128" s="137"/>
      <c r="D128" s="204">
        <f>VLOOKUP(B128,Teams!C18:L101,3,0)</f>
        <v>0</v>
      </c>
      <c r="E128" s="117">
        <f>VLOOKUP(B128,Teams!$C$6:$L$89,4,0)</f>
        <v>169</v>
      </c>
      <c r="F128" s="117">
        <f>VLOOKUP(B128,Teams!$C$6:$L$89,5,0)</f>
        <v>164</v>
      </c>
      <c r="G128" s="117">
        <f>VLOOKUP(B128,Teams!$C$6:$L$89,6,0)</f>
        <v>177</v>
      </c>
      <c r="H128" s="117">
        <f>VLOOKUP(B128,Teams!$C$6:$L$89,7,0)</f>
        <v>190</v>
      </c>
      <c r="I128" s="241"/>
      <c r="J128" s="117"/>
      <c r="K128" s="117">
        <f>VLOOKUP(B128,Teams!$C$6:$L$89,8,0)</f>
        <v>32</v>
      </c>
      <c r="L128" s="117">
        <f>VLOOKUP(B128,Teams!$C$6:$L$89,9,0)</f>
        <v>0</v>
      </c>
      <c r="M128" s="117">
        <f t="shared" si="5"/>
        <v>732</v>
      </c>
      <c r="N128" s="131">
        <f>SUM(E126:L128)</f>
        <v>2735</v>
      </c>
      <c r="O128" s="157">
        <f>AVERAGE(E126:J128)</f>
        <v>162.9375</v>
      </c>
      <c r="P128" s="179">
        <f t="shared" si="4"/>
        <v>190</v>
      </c>
      <c r="R128">
        <f>(M126+M127+M128)</f>
        <v>2735</v>
      </c>
    </row>
    <row r="129" spans="1:16" ht="15.75" customHeight="1" thickTop="1">
      <c r="A129" s="612" t="s">
        <v>55</v>
      </c>
      <c r="B129" s="438" t="s">
        <v>257</v>
      </c>
      <c r="C129" s="496" t="str">
        <f>VLOOKUP(B129,Single!$C$6:$N$95,2,0)</f>
        <v>CZE</v>
      </c>
      <c r="D129" s="497">
        <f>VLOOKUP(B129,Single!$C$6:$N$95,3,0)</f>
        <v>6</v>
      </c>
      <c r="E129" s="209">
        <f>VLOOKUP(B129,Single!$C$6:$N$95,4,0)</f>
        <v>142</v>
      </c>
      <c r="F129" s="209">
        <f>VLOOKUP(B129,Single!$C$6:$N$95,5,0)</f>
        <v>155</v>
      </c>
      <c r="G129" s="209">
        <f>VLOOKUP(B129,Single!$C$6:$N$95,6,0)</f>
        <v>144</v>
      </c>
      <c r="H129" s="209">
        <f>VLOOKUP(B129,Single!$C$6:$N$95,7,0)</f>
        <v>142</v>
      </c>
      <c r="I129" s="209">
        <f>VLOOKUP(B129,Single!$C$6:$N$95,8,0)</f>
        <v>183</v>
      </c>
      <c r="J129" s="209">
        <f>VLOOKUP(B129,Single!$C$6:$N$95,9,0)</f>
        <v>153</v>
      </c>
      <c r="K129" s="209">
        <f>VLOOKUP(B129,Single!$C$6:$N$95,10,0)</f>
        <v>0</v>
      </c>
      <c r="L129" s="209">
        <f>VLOOKUP(B129,Single!$C$6:$N$95,11,0)</f>
        <v>36</v>
      </c>
      <c r="M129" s="209">
        <f t="shared" si="5"/>
        <v>955</v>
      </c>
      <c r="N129" s="92">
        <f>SUM(E129:L131)</f>
        <v>2625</v>
      </c>
      <c r="O129" s="155">
        <f>AVERAGE(E129:J131)</f>
        <v>158.0625</v>
      </c>
      <c r="P129" s="180">
        <f t="shared" si="4"/>
        <v>183</v>
      </c>
    </row>
    <row r="130" spans="1:16" ht="15.75" customHeight="1">
      <c r="A130" s="612"/>
      <c r="B130" s="431" t="s">
        <v>257</v>
      </c>
      <c r="C130" s="141"/>
      <c r="D130" s="203">
        <f>VLOOKUP(B130,Doubles!$C$6:$N$93,3,0)</f>
        <v>6</v>
      </c>
      <c r="E130" s="57">
        <f>VLOOKUP(B130,Doubles!$C$6:$N$93,4,0)</f>
        <v>167</v>
      </c>
      <c r="F130" s="57">
        <f>VLOOKUP(B130,Doubles!$C$6:$N$93,5,0)</f>
        <v>209</v>
      </c>
      <c r="G130" s="57">
        <f>VLOOKUP(B130,Doubles!$C$6:$N$93,6,0)</f>
        <v>160</v>
      </c>
      <c r="H130" s="57">
        <f>VLOOKUP(B130,Doubles!$C$6:$N$93,7,0)</f>
        <v>167</v>
      </c>
      <c r="I130" s="57">
        <f>VLOOKUP(B130,Doubles!$C$6:$N$93,8,0)</f>
        <v>139</v>
      </c>
      <c r="J130" s="57">
        <f>VLOOKUP(B130,Doubles!$C$6:$N$93,9,0)</f>
        <v>159</v>
      </c>
      <c r="K130" s="57">
        <f>VLOOKUP(B130,Doubles!$C$6:$N$93,10,0)</f>
        <v>0</v>
      </c>
      <c r="L130" s="57">
        <f>VLOOKUP(B130,Doubles!$C$6:$N$93,11,0)</f>
        <v>36</v>
      </c>
      <c r="M130" s="57">
        <f t="shared" si="5"/>
        <v>1037</v>
      </c>
      <c r="N130" s="83">
        <f>SUM(E129:L131)</f>
        <v>2625</v>
      </c>
      <c r="O130" s="156">
        <f>AVERAGE(E129:J131)</f>
        <v>158.0625</v>
      </c>
      <c r="P130" s="180">
        <f t="shared" si="4"/>
        <v>209</v>
      </c>
    </row>
    <row r="131" spans="1:18" ht="15.75" customHeight="1" thickBot="1">
      <c r="A131" s="613"/>
      <c r="B131" s="432" t="s">
        <v>257</v>
      </c>
      <c r="C131" s="137"/>
      <c r="D131" s="204" t="e">
        <f>VLOOKUP(B131,Teams!C105:L188,3,0)</f>
        <v>#N/A</v>
      </c>
      <c r="E131" s="117">
        <f>VLOOKUP(B131,Teams!$C$6:$L$89,4,0)</f>
        <v>139</v>
      </c>
      <c r="F131" s="117">
        <f>VLOOKUP(B131,Teams!$C$6:$L$89,5,0)</f>
        <v>151</v>
      </c>
      <c r="G131" s="117">
        <f>VLOOKUP(B131,Teams!$C$6:$L$89,6,0)</f>
        <v>152</v>
      </c>
      <c r="H131" s="117">
        <f>VLOOKUP(B131,Teams!$C$6:$L$89,7,0)</f>
        <v>167</v>
      </c>
      <c r="I131" s="138"/>
      <c r="J131" s="138"/>
      <c r="K131" s="117">
        <f>VLOOKUP(B131,Teams!$C$6:$L$89,8,0)</f>
        <v>0</v>
      </c>
      <c r="L131" s="117">
        <f>VLOOKUP(B131,Teams!$C$6:$L$89,9,0)</f>
        <v>24</v>
      </c>
      <c r="M131" s="117">
        <f t="shared" si="5"/>
        <v>633</v>
      </c>
      <c r="N131" s="131">
        <f>SUM(E129:L131)</f>
        <v>2625</v>
      </c>
      <c r="O131" s="157">
        <f>AVERAGE(E129:J131)</f>
        <v>158.0625</v>
      </c>
      <c r="P131" s="180">
        <f t="shared" si="4"/>
        <v>167</v>
      </c>
      <c r="R131">
        <f>(M129+M130+M131)</f>
        <v>2625</v>
      </c>
    </row>
    <row r="132" spans="1:16" ht="15.75" customHeight="1" thickTop="1">
      <c r="A132" s="612" t="s">
        <v>56</v>
      </c>
      <c r="B132" s="424" t="s">
        <v>271</v>
      </c>
      <c r="C132" s="140" t="str">
        <f>VLOOKUP(B132,Single!$C$6:$N$95,2,0)</f>
        <v>SVK</v>
      </c>
      <c r="D132" s="122">
        <f>VLOOKUP(B132,Single!$C$6:$N$95,3,0)</f>
        <v>4</v>
      </c>
      <c r="E132" s="122">
        <f>VLOOKUP(B132,Single!$C$6:$N$95,4,0)</f>
        <v>201</v>
      </c>
      <c r="F132" s="122">
        <f>VLOOKUP(B132,Single!$C$6:$N$95,5,0)</f>
        <v>191</v>
      </c>
      <c r="G132" s="122">
        <f>VLOOKUP(B132,Single!$C$6:$N$95,6,0)</f>
        <v>189</v>
      </c>
      <c r="H132" s="122">
        <f>VLOOKUP(B132,Single!$C$6:$N$95,7,0)</f>
        <v>169</v>
      </c>
      <c r="I132" s="122">
        <f>VLOOKUP(B132,Single!$C$6:$N$95,8,0)</f>
        <v>130</v>
      </c>
      <c r="J132" s="122">
        <f>VLOOKUP(B132,Single!$C$6:$N$95,9,0)</f>
        <v>157</v>
      </c>
      <c r="K132" s="122">
        <f>VLOOKUP(B132,Single!$C$6:$N$95,10,0)</f>
        <v>0</v>
      </c>
      <c r="L132" s="122">
        <f>VLOOKUP(B132,Single!$C$6:$N$95,11,0)</f>
        <v>24</v>
      </c>
      <c r="M132" s="56">
        <f t="shared" si="5"/>
        <v>1061</v>
      </c>
      <c r="N132" s="81">
        <f>SUM(E132:L134)</f>
        <v>2595</v>
      </c>
      <c r="O132" s="158">
        <f>AVERAGE(E132:J134)</f>
        <v>158.1875</v>
      </c>
      <c r="P132" s="180">
        <f t="shared" si="4"/>
        <v>201</v>
      </c>
    </row>
    <row r="133" spans="1:16" ht="15.75" customHeight="1">
      <c r="A133" s="612"/>
      <c r="B133" s="421" t="s">
        <v>271</v>
      </c>
      <c r="C133" s="141"/>
      <c r="D133" s="203">
        <f>VLOOKUP(B133,Doubles!$C$6:$N$93,3,0)</f>
        <v>4</v>
      </c>
      <c r="E133" s="57">
        <f>VLOOKUP(B133,Doubles!$C$6:$N$93,4,0)</f>
        <v>156</v>
      </c>
      <c r="F133" s="57">
        <f>VLOOKUP(B133,Doubles!$C$6:$N$93,5,0)</f>
        <v>178</v>
      </c>
      <c r="G133" s="57">
        <f>VLOOKUP(B133,Doubles!$C$6:$N$93,6,0)</f>
        <v>205</v>
      </c>
      <c r="H133" s="57">
        <f>VLOOKUP(B133,Doubles!$C$6:$N$93,7,0)</f>
        <v>168</v>
      </c>
      <c r="I133" s="57">
        <f>VLOOKUP(B133,Doubles!$C$6:$N$93,8,0)</f>
        <v>125</v>
      </c>
      <c r="J133" s="57">
        <f>VLOOKUP(B133,Doubles!$C$6:$N$93,9,0)</f>
        <v>132</v>
      </c>
      <c r="K133" s="57">
        <f>VLOOKUP(B133,Doubles!$C$6:$N$93,10,0)</f>
        <v>0</v>
      </c>
      <c r="L133" s="57">
        <f>VLOOKUP(B133,Doubles!$C$6:$N$93,11,0)</f>
        <v>24</v>
      </c>
      <c r="M133" s="57">
        <f t="shared" si="5"/>
        <v>988</v>
      </c>
      <c r="N133" s="83">
        <f>SUM(E132:L134)</f>
        <v>2595</v>
      </c>
      <c r="O133" s="156">
        <f>AVERAGE(E132:J134)</f>
        <v>158.1875</v>
      </c>
      <c r="P133" s="180">
        <f t="shared" si="4"/>
        <v>205</v>
      </c>
    </row>
    <row r="134" spans="1:18" ht="15.75" customHeight="1" thickBot="1">
      <c r="A134" s="613"/>
      <c r="B134" s="421" t="s">
        <v>271</v>
      </c>
      <c r="C134" s="137"/>
      <c r="D134" s="204" t="e">
        <f>VLOOKUP(B134,Teams!C81:L164,3,0)</f>
        <v>#N/A</v>
      </c>
      <c r="E134" s="117">
        <f>VLOOKUP(B134,Teams!$C$6:$L$89,4,0)</f>
        <v>137</v>
      </c>
      <c r="F134" s="117">
        <f>VLOOKUP(B134,Teams!$C$6:$L$89,5,0)</f>
        <v>100</v>
      </c>
      <c r="G134" s="117">
        <f>VLOOKUP(B134,Teams!$C$6:$L$89,6,0)</f>
        <v>136</v>
      </c>
      <c r="H134" s="117">
        <f>VLOOKUP(B134,Teams!$C$6:$L$89,7,0)</f>
        <v>157</v>
      </c>
      <c r="I134" s="117"/>
      <c r="J134" s="117"/>
      <c r="K134" s="117">
        <f>VLOOKUP(B134,Teams!$C$6:$L$89,8,0)</f>
        <v>0</v>
      </c>
      <c r="L134" s="117">
        <f>VLOOKUP(B134,Teams!$C$6:$L$89,9,0)</f>
        <v>16</v>
      </c>
      <c r="M134" s="117">
        <f aca="true" t="shared" si="6" ref="M134:M165">SUM(E134:L134)</f>
        <v>546</v>
      </c>
      <c r="N134" s="131">
        <f>SUM(E132:L134)</f>
        <v>2595</v>
      </c>
      <c r="O134" s="157">
        <f>AVERAGE(E132:J134)</f>
        <v>158.1875</v>
      </c>
      <c r="P134" s="180">
        <f t="shared" si="4"/>
        <v>157</v>
      </c>
      <c r="R134">
        <f>(M132+M133+M134)</f>
        <v>2595</v>
      </c>
    </row>
    <row r="135" spans="1:16" ht="15.75" customHeight="1" thickTop="1">
      <c r="A135" s="612" t="s">
        <v>57</v>
      </c>
      <c r="B135" s="434" t="s">
        <v>277</v>
      </c>
      <c r="C135" s="144" t="str">
        <f>VLOOKUP(B135,Single!$C$6:$N$95,2,0)</f>
        <v>CZE</v>
      </c>
      <c r="D135" s="132">
        <f>VLOOKUP(B135,Single!$C$6:$N$95,3,0)</f>
        <v>4</v>
      </c>
      <c r="E135" s="122">
        <f>VLOOKUP(B135,Single!$C$6:$N$95,4,0)</f>
        <v>125</v>
      </c>
      <c r="F135" s="122">
        <f>VLOOKUP(B135,Single!$C$6:$N$95,5,0)</f>
        <v>147</v>
      </c>
      <c r="G135" s="122">
        <f>VLOOKUP(B135,Single!$C$6:$N$95,6,0)</f>
        <v>125</v>
      </c>
      <c r="H135" s="122">
        <f>VLOOKUP(B135,Single!$C$6:$N$95,7,0)</f>
        <v>134</v>
      </c>
      <c r="I135" s="122">
        <f>VLOOKUP(B135,Single!$C$6:$N$95,8,0)</f>
        <v>134</v>
      </c>
      <c r="J135" s="122">
        <f>VLOOKUP(B135,Single!$C$6:$N$95,9,0)</f>
        <v>141</v>
      </c>
      <c r="K135" s="122">
        <f>VLOOKUP(B135,Single!$C$6:$N$95,10,0)</f>
        <v>48</v>
      </c>
      <c r="L135" s="122">
        <f>VLOOKUP(B135,Single!$C$6:$N$95,11,0)</f>
        <v>24</v>
      </c>
      <c r="M135" s="56">
        <f t="shared" si="6"/>
        <v>878</v>
      </c>
      <c r="N135" s="81">
        <f>SUM(E135:L137)</f>
        <v>2349</v>
      </c>
      <c r="O135" s="158">
        <f>AVERAGE(E135:J137)</f>
        <v>134.8125</v>
      </c>
      <c r="P135" s="180">
        <f aca="true" t="shared" si="7" ref="P135:P191">MAX(E135:J135)</f>
        <v>147</v>
      </c>
    </row>
    <row r="136" spans="1:16" ht="15.75" customHeight="1">
      <c r="A136" s="612"/>
      <c r="B136" s="413" t="s">
        <v>277</v>
      </c>
      <c r="C136" s="135"/>
      <c r="D136" s="205">
        <f>VLOOKUP(B136,Doubles!$C$6:$N$93,3,0)</f>
        <v>4</v>
      </c>
      <c r="E136" s="57">
        <f>VLOOKUP(B136,Doubles!$C$6:$N$93,4,0)</f>
        <v>134</v>
      </c>
      <c r="F136" s="57">
        <f>VLOOKUP(B136,Doubles!$C$6:$N$93,5,0)</f>
        <v>146</v>
      </c>
      <c r="G136" s="57">
        <f>VLOOKUP(B136,Doubles!$C$6:$N$93,6,0)</f>
        <v>125</v>
      </c>
      <c r="H136" s="57">
        <f>VLOOKUP(B136,Doubles!$C$6:$N$93,7,0)</f>
        <v>148</v>
      </c>
      <c r="I136" s="57">
        <f>VLOOKUP(B136,Doubles!$C$6:$N$93,8,0)</f>
        <v>91</v>
      </c>
      <c r="J136" s="57">
        <f>VLOOKUP(B136,Doubles!$C$6:$N$93,9,0)</f>
        <v>156</v>
      </c>
      <c r="K136" s="57">
        <f>VLOOKUP(B136,Doubles!$C$6:$N$93,10,0)</f>
        <v>48</v>
      </c>
      <c r="L136" s="57">
        <f>VLOOKUP(B136,Doubles!$C$6:$N$93,11,0)</f>
        <v>24</v>
      </c>
      <c r="M136" s="72">
        <f t="shared" si="6"/>
        <v>872</v>
      </c>
      <c r="N136" s="182">
        <f>SUM(E135:L137)</f>
        <v>2349</v>
      </c>
      <c r="O136" s="156">
        <f>AVERAGE(E135:J137)</f>
        <v>134.8125</v>
      </c>
      <c r="P136" s="180">
        <f t="shared" si="7"/>
        <v>156</v>
      </c>
    </row>
    <row r="137" spans="1:18" ht="15.75" customHeight="1" thickBot="1">
      <c r="A137" s="613"/>
      <c r="B137" s="412" t="s">
        <v>277</v>
      </c>
      <c r="C137" s="137"/>
      <c r="D137" s="204" t="e">
        <f>VLOOKUP(B137,Teams!C132:L215,3,0)</f>
        <v>#N/A</v>
      </c>
      <c r="E137" s="117">
        <f>VLOOKUP(B137,Teams!$C$6:$L$89,4,0)</f>
        <v>111</v>
      </c>
      <c r="F137" s="117">
        <f>VLOOKUP(B137,Teams!$C$6:$L$89,5,0)</f>
        <v>165</v>
      </c>
      <c r="G137" s="117">
        <f>VLOOKUP(B137,Teams!$C$6:$L$89,6,0)</f>
        <v>138</v>
      </c>
      <c r="H137" s="117">
        <f>VLOOKUP(B137,Teams!$C$6:$L$89,7,0)</f>
        <v>137</v>
      </c>
      <c r="I137" s="138"/>
      <c r="J137" s="138"/>
      <c r="K137" s="117">
        <f>VLOOKUP(B137,Teams!$C$6:$L$89,8,0)</f>
        <v>32</v>
      </c>
      <c r="L137" s="117">
        <f>VLOOKUP(B137,Teams!$C$6:$L$89,9,0)</f>
        <v>16</v>
      </c>
      <c r="M137" s="290">
        <f t="shared" si="6"/>
        <v>599</v>
      </c>
      <c r="N137" s="181">
        <f>SUM(E135:L137)</f>
        <v>2349</v>
      </c>
      <c r="O137" s="157">
        <f>AVERAGE(E135:J137)</f>
        <v>134.8125</v>
      </c>
      <c r="P137" s="180">
        <f t="shared" si="7"/>
        <v>165</v>
      </c>
      <c r="R137">
        <f>(M135+M136+M137)</f>
        <v>2349</v>
      </c>
    </row>
    <row r="138" spans="1:16" ht="15.75" thickTop="1">
      <c r="A138" s="612" t="s">
        <v>58</v>
      </c>
      <c r="B138" s="425" t="s">
        <v>273</v>
      </c>
      <c r="C138" s="121" t="s">
        <v>121</v>
      </c>
      <c r="D138" s="122">
        <f>VLOOKUP(B138,Single!$C$6:$N$95,3,0)</f>
        <v>0</v>
      </c>
      <c r="E138" s="122">
        <f>VLOOKUP(B138,Single!$C$6:$N$95,4,0)</f>
        <v>200</v>
      </c>
      <c r="F138" s="122">
        <f>VLOOKUP(B138,Single!$C$6:$N$95,5,0)</f>
        <v>168</v>
      </c>
      <c r="G138" s="122">
        <f>VLOOKUP(B138,Single!$C$6:$N$95,6,0)</f>
        <v>204</v>
      </c>
      <c r="H138" s="122">
        <f>VLOOKUP(B138,Single!$C$6:$N$95,7,0)</f>
        <v>183</v>
      </c>
      <c r="I138" s="122">
        <f>VLOOKUP(B138,Single!$C$6:$N$95,8,0)</f>
        <v>194</v>
      </c>
      <c r="J138" s="122">
        <f>VLOOKUP(B138,Single!$C$6:$N$95,9,0)</f>
        <v>199</v>
      </c>
      <c r="K138" s="122">
        <f>VLOOKUP(B138,Single!$C$6:$N$95,10,0)</f>
        <v>0</v>
      </c>
      <c r="L138" s="122">
        <f>VLOOKUP(B138,Single!$C$6:$N$95,11,0)</f>
        <v>0</v>
      </c>
      <c r="M138" s="56">
        <f t="shared" si="6"/>
        <v>1148</v>
      </c>
      <c r="N138" s="81">
        <f>SUM(E138:L140)</f>
        <v>2302</v>
      </c>
      <c r="O138" s="158">
        <f>AVERAGE(E138:J140)</f>
        <v>127.88888888888889</v>
      </c>
      <c r="P138" s="180">
        <f t="shared" si="7"/>
        <v>204</v>
      </c>
    </row>
    <row r="139" spans="1:16" ht="15">
      <c r="A139" s="612"/>
      <c r="B139" s="417" t="s">
        <v>273</v>
      </c>
      <c r="C139" s="141"/>
      <c r="D139" s="203" t="e">
        <f>VLOOKUP(B139,Doubles!$C$6:$N$93,3,0)</f>
        <v>#N/A</v>
      </c>
      <c r="E139" s="57">
        <v>191</v>
      </c>
      <c r="F139" s="57">
        <v>200</v>
      </c>
      <c r="G139" s="57">
        <v>180</v>
      </c>
      <c r="H139" s="57">
        <v>174</v>
      </c>
      <c r="I139" s="57">
        <v>215</v>
      </c>
      <c r="J139" s="57">
        <v>194</v>
      </c>
      <c r="K139" s="57">
        <v>0</v>
      </c>
      <c r="L139" s="57">
        <v>0</v>
      </c>
      <c r="M139" s="72">
        <f t="shared" si="6"/>
        <v>1154</v>
      </c>
      <c r="N139" s="182">
        <f>SUM(E138:L140)</f>
        <v>2302</v>
      </c>
      <c r="O139" s="156">
        <f>AVERAGE(E138:J140)</f>
        <v>127.88888888888889</v>
      </c>
      <c r="P139" s="180">
        <f t="shared" si="7"/>
        <v>215</v>
      </c>
    </row>
    <row r="140" spans="1:16" ht="17.25" customHeight="1" thickBot="1">
      <c r="A140" s="613"/>
      <c r="B140" s="442" t="s">
        <v>273</v>
      </c>
      <c r="C140" s="137"/>
      <c r="D140" s="204" t="e">
        <f>VLOOKUP(B140,Teams!C177:L260,3,0)</f>
        <v>#N/A</v>
      </c>
      <c r="E140" s="117">
        <v>0</v>
      </c>
      <c r="F140" s="117">
        <v>0</v>
      </c>
      <c r="G140" s="117">
        <v>0</v>
      </c>
      <c r="H140" s="117">
        <v>0</v>
      </c>
      <c r="I140" s="117">
        <v>0</v>
      </c>
      <c r="J140" s="117">
        <v>0</v>
      </c>
      <c r="K140" s="117">
        <v>0</v>
      </c>
      <c r="L140" s="117">
        <v>0</v>
      </c>
      <c r="M140" s="290">
        <f t="shared" si="6"/>
        <v>0</v>
      </c>
      <c r="N140" s="181">
        <f>SUM(E138:L140)</f>
        <v>2302</v>
      </c>
      <c r="O140" s="157">
        <f>AVERAGE(E138:J140)</f>
        <v>127.88888888888889</v>
      </c>
      <c r="P140" s="180"/>
    </row>
    <row r="141" spans="1:16" ht="15.75" thickTop="1">
      <c r="A141" s="612" t="s">
        <v>59</v>
      </c>
      <c r="B141" s="424" t="s">
        <v>109</v>
      </c>
      <c r="C141" s="121" t="str">
        <f>VLOOKUP(B141,Single!$C$6:$N$95,2,0)</f>
        <v>HUN</v>
      </c>
      <c r="D141" s="122">
        <f>VLOOKUP(B141,Single!$C$6:$N$95,3,0)</f>
        <v>6</v>
      </c>
      <c r="E141" s="122">
        <f>VLOOKUP(B141,Single!$C$6:$N$95,4,0)</f>
        <v>176</v>
      </c>
      <c r="F141" s="122">
        <f>VLOOKUP(B141,Single!$C$6:$N$95,5,0)</f>
        <v>175</v>
      </c>
      <c r="G141" s="122">
        <f>VLOOKUP(B141,Single!$C$6:$N$95,6,0)</f>
        <v>171</v>
      </c>
      <c r="H141" s="122">
        <f>VLOOKUP(B141,Single!$C$6:$N$95,7,0)</f>
        <v>225</v>
      </c>
      <c r="I141" s="122">
        <f>VLOOKUP(B141,Single!$C$6:$N$95,8,0)</f>
        <v>178</v>
      </c>
      <c r="J141" s="122">
        <f>VLOOKUP(B141,Single!$C$6:$N$95,9,0)</f>
        <v>129</v>
      </c>
      <c r="K141" s="122">
        <f>VLOOKUP(B141,Single!$C$6:$N$95,10,0)</f>
        <v>0</v>
      </c>
      <c r="L141" s="122">
        <f>VLOOKUP(B141,Single!$C$6:$N$95,11,0)</f>
        <v>36</v>
      </c>
      <c r="M141" s="56">
        <f t="shared" si="6"/>
        <v>1090</v>
      </c>
      <c r="N141" s="81">
        <f>SUM(E141:L143)</f>
        <v>2114</v>
      </c>
      <c r="O141" s="158">
        <f>AVERAGE(E141:J143)</f>
        <v>113.44444444444444</v>
      </c>
      <c r="P141" s="180"/>
    </row>
    <row r="142" spans="1:16" ht="15" customHeight="1">
      <c r="A142" s="612"/>
      <c r="B142" s="417" t="s">
        <v>109</v>
      </c>
      <c r="C142" s="141"/>
      <c r="D142" s="203">
        <f>VLOOKUP(B142,Doubles!$C$6:$N$93,3,0)</f>
        <v>6</v>
      </c>
      <c r="E142" s="57">
        <f>VLOOKUP(B142,Doubles!$C$6:$N$93,4,0)</f>
        <v>191</v>
      </c>
      <c r="F142" s="57">
        <f>VLOOKUP(B142,Doubles!$C$6:$N$93,5,0)</f>
        <v>139</v>
      </c>
      <c r="G142" s="57">
        <f>VLOOKUP(B142,Doubles!$C$6:$N$93,6,0)</f>
        <v>191</v>
      </c>
      <c r="H142" s="57">
        <f>VLOOKUP(B142,Doubles!$C$6:$N$93,7,0)</f>
        <v>168</v>
      </c>
      <c r="I142" s="57">
        <f>VLOOKUP(B142,Doubles!$C$6:$N$93,8,0)</f>
        <v>157</v>
      </c>
      <c r="J142" s="57">
        <f>VLOOKUP(B142,Doubles!$C$6:$N$93,9,0)</f>
        <v>142</v>
      </c>
      <c r="K142" s="57">
        <f>VLOOKUP(B142,Doubles!$C$6:$N$93,10,0)</f>
        <v>0</v>
      </c>
      <c r="L142" s="57">
        <f>VLOOKUP(B142,Doubles!$C$6:$N$93,11,0)</f>
        <v>36</v>
      </c>
      <c r="M142" s="72">
        <f t="shared" si="6"/>
        <v>1024</v>
      </c>
      <c r="N142" s="182">
        <f>SUM(E141:L143)</f>
        <v>2114</v>
      </c>
      <c r="O142" s="156">
        <f>AVERAGE(E141:J143)</f>
        <v>113.44444444444444</v>
      </c>
      <c r="P142" s="180"/>
    </row>
    <row r="143" spans="1:16" ht="15.75" customHeight="1" thickBot="1">
      <c r="A143" s="613"/>
      <c r="B143" s="412" t="s">
        <v>109</v>
      </c>
      <c r="C143" s="137"/>
      <c r="D143" s="204" t="e">
        <f>VLOOKUP(B143,Teams!C162:L245,3,0)</f>
        <v>#N/A</v>
      </c>
      <c r="E143" s="117">
        <v>0</v>
      </c>
      <c r="F143" s="117">
        <v>0</v>
      </c>
      <c r="G143" s="117">
        <v>0</v>
      </c>
      <c r="H143" s="117">
        <v>0</v>
      </c>
      <c r="I143" s="117">
        <v>0</v>
      </c>
      <c r="J143" s="117">
        <v>0</v>
      </c>
      <c r="K143" s="117">
        <v>0</v>
      </c>
      <c r="L143" s="117">
        <v>0</v>
      </c>
      <c r="M143" s="290">
        <f t="shared" si="6"/>
        <v>0</v>
      </c>
      <c r="N143" s="181">
        <f>SUM(E141:L143)</f>
        <v>2114</v>
      </c>
      <c r="O143" s="157">
        <f>AVERAGE(E141:J143)</f>
        <v>113.44444444444444</v>
      </c>
      <c r="P143" s="179"/>
    </row>
    <row r="144" spans="1:16" ht="15.75" customHeight="1" thickTop="1">
      <c r="A144" s="612" t="s">
        <v>60</v>
      </c>
      <c r="B144" s="434" t="s">
        <v>191</v>
      </c>
      <c r="C144" s="144" t="str">
        <f>VLOOKUP(B144,Single!$C$6:$N$95,2,0)</f>
        <v>HUN</v>
      </c>
      <c r="D144" s="132">
        <f>VLOOKUP(B144,Single!$C$6:$N$95,3,0)</f>
        <v>0</v>
      </c>
      <c r="E144" s="132">
        <f>VLOOKUP(B144,Single!$C$6:$N$95,4,0)</f>
        <v>199</v>
      </c>
      <c r="F144" s="132">
        <f>VLOOKUP(B144,Single!$C$6:$N$95,5,0)</f>
        <v>168</v>
      </c>
      <c r="G144" s="132">
        <f>VLOOKUP(B144,Single!$C$6:$N$95,6,0)</f>
        <v>153</v>
      </c>
      <c r="H144" s="132">
        <f>VLOOKUP(B144,Single!$C$6:$N$95,7,0)</f>
        <v>188</v>
      </c>
      <c r="I144" s="132">
        <f>VLOOKUP(B144,Single!$C$6:$N$95,8,0)</f>
        <v>150</v>
      </c>
      <c r="J144" s="132">
        <f>VLOOKUP(B144,Single!$C$6:$N$95,9,0)</f>
        <v>150</v>
      </c>
      <c r="K144" s="132">
        <f>VLOOKUP(B144,Single!$C$6:$N$95,10,0)</f>
        <v>48</v>
      </c>
      <c r="L144" s="132">
        <f>VLOOKUP(B144,Single!$C$6:$N$95,11,0)</f>
        <v>0</v>
      </c>
      <c r="M144" s="209">
        <f t="shared" si="6"/>
        <v>1056</v>
      </c>
      <c r="N144" s="81">
        <f>SUM(E144:L146)</f>
        <v>1978</v>
      </c>
      <c r="O144" s="158">
        <f>AVERAGE(E144:J146)</f>
        <v>104.55555555555556</v>
      </c>
      <c r="P144" s="180"/>
    </row>
    <row r="145" spans="1:16" ht="15" customHeight="1">
      <c r="A145" s="612"/>
      <c r="B145" s="413" t="s">
        <v>191</v>
      </c>
      <c r="C145" s="135"/>
      <c r="D145" s="205">
        <f>VLOOKUP(B145,Doubles!$C$6:$N$93,3,0)</f>
        <v>0</v>
      </c>
      <c r="E145" s="57">
        <f>VLOOKUP(B145,Doubles!$C$6:$N$93,4,0)</f>
        <v>165</v>
      </c>
      <c r="F145" s="57">
        <f>VLOOKUP(B145,Doubles!$C$6:$N$93,5,0)</f>
        <v>177</v>
      </c>
      <c r="G145" s="57">
        <f>VLOOKUP(B145,Doubles!$C$6:$N$93,6,0)</f>
        <v>143</v>
      </c>
      <c r="H145" s="57">
        <f>VLOOKUP(B145,Doubles!$C$6:$N$93,7,0)</f>
        <v>122</v>
      </c>
      <c r="I145" s="57">
        <f>VLOOKUP(B145,Doubles!$C$6:$N$93,8,0)</f>
        <v>140</v>
      </c>
      <c r="J145" s="57">
        <f>VLOOKUP(B145,Doubles!$C$6:$N$93,9,0)</f>
        <v>127</v>
      </c>
      <c r="K145" s="57">
        <f>VLOOKUP(B145,Doubles!$C$6:$N$93,10,0)</f>
        <v>48</v>
      </c>
      <c r="L145" s="57">
        <f>VLOOKUP(B145,Doubles!$C$6:$N$93,11,0)</f>
        <v>0</v>
      </c>
      <c r="M145" s="72">
        <f t="shared" si="6"/>
        <v>922</v>
      </c>
      <c r="N145" s="182">
        <f>SUM(E144:L146)</f>
        <v>1978</v>
      </c>
      <c r="O145" s="156">
        <f>AVERAGE(E144:J146)</f>
        <v>104.55555555555556</v>
      </c>
      <c r="P145" s="180"/>
    </row>
    <row r="146" spans="1:16" ht="15.75" customHeight="1" thickBot="1">
      <c r="A146" s="613"/>
      <c r="B146" s="418" t="s">
        <v>191</v>
      </c>
      <c r="C146" s="137"/>
      <c r="D146" s="204" t="e">
        <f>VLOOKUP(B146,Teams!C114:L197,3,0)</f>
        <v>#N/A</v>
      </c>
      <c r="E146" s="117">
        <v>0</v>
      </c>
      <c r="F146" s="117">
        <v>0</v>
      </c>
      <c r="G146" s="117">
        <v>0</v>
      </c>
      <c r="H146" s="117">
        <v>0</v>
      </c>
      <c r="I146" s="138">
        <v>0</v>
      </c>
      <c r="J146" s="138">
        <v>0</v>
      </c>
      <c r="K146" s="117">
        <v>0</v>
      </c>
      <c r="L146" s="117">
        <v>0</v>
      </c>
      <c r="M146" s="290">
        <f t="shared" si="6"/>
        <v>0</v>
      </c>
      <c r="N146" s="181">
        <f>SUM(E144:L146)</f>
        <v>1978</v>
      </c>
      <c r="O146" s="157">
        <f>AVERAGE(E144:J146)</f>
        <v>104.55555555555556</v>
      </c>
      <c r="P146" s="180"/>
    </row>
    <row r="147" spans="1:16" ht="15.75" thickTop="1">
      <c r="A147" s="612" t="s">
        <v>61</v>
      </c>
      <c r="B147" s="424" t="s">
        <v>250</v>
      </c>
      <c r="C147" s="121" t="str">
        <f>VLOOKUP(B147,Single!$C$6:$N$95,2,0)</f>
        <v>SVK</v>
      </c>
      <c r="D147" s="122">
        <f>VLOOKUP(B147,Single!$C$6:$N$95,3,0)</f>
        <v>4</v>
      </c>
      <c r="E147" s="122">
        <f>VLOOKUP(B147,Single!$C$6:$N$95,4,0)</f>
        <v>161</v>
      </c>
      <c r="F147" s="122">
        <f>VLOOKUP(B147,Single!$C$6:$N$95,5,0)</f>
        <v>148</v>
      </c>
      <c r="G147" s="122">
        <f>VLOOKUP(B147,Single!$C$6:$N$95,6,0)</f>
        <v>160</v>
      </c>
      <c r="H147" s="122">
        <f>VLOOKUP(B147,Single!$C$6:$N$95,7,0)</f>
        <v>162</v>
      </c>
      <c r="I147" s="122">
        <f>VLOOKUP(B147,Single!$C$6:$N$95,8,0)</f>
        <v>139</v>
      </c>
      <c r="J147" s="122">
        <f>VLOOKUP(B147,Single!$C$6:$N$95,9,0)</f>
        <v>166</v>
      </c>
      <c r="K147" s="122">
        <f>VLOOKUP(B147,Single!$C$6:$N$95,10,0)</f>
        <v>0</v>
      </c>
      <c r="L147" s="122">
        <f>VLOOKUP(B147,Single!$C$6:$N$95,11,0)</f>
        <v>24</v>
      </c>
      <c r="M147" s="56">
        <f t="shared" si="6"/>
        <v>960</v>
      </c>
      <c r="N147" s="81">
        <f>SUM(E147:L149)</f>
        <v>1876</v>
      </c>
      <c r="O147" s="158">
        <f>AVERAGE(E147:J149)</f>
        <v>101.55555555555556</v>
      </c>
      <c r="P147" s="179"/>
    </row>
    <row r="148" spans="1:16" ht="15">
      <c r="A148" s="612"/>
      <c r="B148" s="417" t="s">
        <v>250</v>
      </c>
      <c r="C148" s="141"/>
      <c r="D148" s="203">
        <f>VLOOKUP(B148,Doubles!$C$6:$N$93,3,0)</f>
        <v>4</v>
      </c>
      <c r="E148" s="57">
        <f>VLOOKUP(B148,Doubles!$C$6:$N$93,4,0)</f>
        <v>178</v>
      </c>
      <c r="F148" s="57">
        <f>VLOOKUP(B148,Doubles!$C$6:$N$93,5,0)</f>
        <v>135</v>
      </c>
      <c r="G148" s="57">
        <f>VLOOKUP(B148,Doubles!$C$6:$N$93,6,0)</f>
        <v>128</v>
      </c>
      <c r="H148" s="57">
        <f>VLOOKUP(B148,Doubles!$C$6:$N$93,7,0)</f>
        <v>142</v>
      </c>
      <c r="I148" s="57">
        <f>VLOOKUP(B148,Doubles!$C$6:$N$93,8,0)</f>
        <v>140</v>
      </c>
      <c r="J148" s="57">
        <f>VLOOKUP(B148,Doubles!$C$6:$N$93,9,0)</f>
        <v>169</v>
      </c>
      <c r="K148" s="57">
        <f>VLOOKUP(B148,Doubles!$C$6:$N$93,10,0)</f>
        <v>0</v>
      </c>
      <c r="L148" s="57">
        <f>VLOOKUP(B148,Doubles!$C$6:$N$93,11,0)</f>
        <v>24</v>
      </c>
      <c r="M148" s="72">
        <f t="shared" si="6"/>
        <v>916</v>
      </c>
      <c r="N148" s="182">
        <f>SUM(E147:L149)</f>
        <v>1876</v>
      </c>
      <c r="O148" s="156">
        <f>AVERAGE(E147:J149)</f>
        <v>101.55555555555556</v>
      </c>
      <c r="P148" s="180"/>
    </row>
    <row r="149" spans="1:16" ht="15.75" customHeight="1" thickBot="1">
      <c r="A149" s="613"/>
      <c r="B149" s="412" t="s">
        <v>250</v>
      </c>
      <c r="C149" s="137"/>
      <c r="D149" s="204" t="e">
        <f>VLOOKUP(B149,Teams!C180:L263,3,0)</f>
        <v>#N/A</v>
      </c>
      <c r="E149" s="117">
        <v>0</v>
      </c>
      <c r="F149" s="117">
        <v>0</v>
      </c>
      <c r="G149" s="117">
        <v>0</v>
      </c>
      <c r="H149" s="117">
        <v>0</v>
      </c>
      <c r="I149" s="117">
        <v>0</v>
      </c>
      <c r="J149" s="117">
        <v>0</v>
      </c>
      <c r="K149" s="117">
        <v>0</v>
      </c>
      <c r="L149" s="117">
        <v>0</v>
      </c>
      <c r="M149" s="290">
        <f t="shared" si="6"/>
        <v>0</v>
      </c>
      <c r="N149" s="181">
        <f>SUM(E147:L149)</f>
        <v>1876</v>
      </c>
      <c r="O149" s="157">
        <f>AVERAGE(E147:J149)</f>
        <v>101.55555555555556</v>
      </c>
      <c r="P149" s="179"/>
    </row>
    <row r="150" spans="1:16" ht="15.75" customHeight="1" thickTop="1">
      <c r="A150" s="612" t="s">
        <v>62</v>
      </c>
      <c r="B150" s="414" t="s">
        <v>279</v>
      </c>
      <c r="C150" s="121" t="str">
        <f>VLOOKUP(B150,Single!$C$6:$N$95,2,0)</f>
        <v>HUN</v>
      </c>
      <c r="D150" s="122">
        <f>VLOOKUP(B150,Single!$C$6:$N$95,3,0)</f>
        <v>0</v>
      </c>
      <c r="E150" s="122">
        <f>VLOOKUP(B150,Single!$C$6:$N$95,4,0)</f>
        <v>177</v>
      </c>
      <c r="F150" s="122">
        <f>VLOOKUP(B150,Single!$C$6:$N$95,5,0)</f>
        <v>200</v>
      </c>
      <c r="G150" s="122">
        <f>VLOOKUP(B150,Single!$C$6:$N$95,6,0)</f>
        <v>157</v>
      </c>
      <c r="H150" s="122">
        <f>VLOOKUP(B150,Single!$C$6:$N$95,7,0)</f>
        <v>208</v>
      </c>
      <c r="I150" s="122">
        <f>VLOOKUP(B150,Single!$C$6:$N$95,8,0)</f>
        <v>150</v>
      </c>
      <c r="J150" s="122">
        <f>VLOOKUP(B150,Single!$C$6:$N$95,9,0)</f>
        <v>186</v>
      </c>
      <c r="K150" s="122">
        <f>VLOOKUP(B150,Single!$C$6:$N$95,10,0)</f>
        <v>0</v>
      </c>
      <c r="L150" s="122">
        <f>VLOOKUP(B150,Single!$C$6:$N$95,11,0)</f>
        <v>0</v>
      </c>
      <c r="M150" s="56">
        <f t="shared" si="6"/>
        <v>1078</v>
      </c>
      <c r="N150" s="81">
        <f>SUM(E150:L152)</f>
        <v>1821</v>
      </c>
      <c r="O150" s="158">
        <f>AVERAGE(E150:J152)</f>
        <v>113.8125</v>
      </c>
      <c r="P150" s="7"/>
    </row>
    <row r="151" spans="1:16" ht="15" customHeight="1">
      <c r="A151" s="612"/>
      <c r="B151" s="415" t="s">
        <v>279</v>
      </c>
      <c r="C151" s="141"/>
      <c r="D151" s="203" t="e">
        <f>VLOOKUP(B151,Doubles!$C$6:$N$93,3,0)</f>
        <v>#N/A</v>
      </c>
      <c r="E151" s="57">
        <v>0</v>
      </c>
      <c r="F151" s="57">
        <v>0</v>
      </c>
      <c r="G151" s="57">
        <v>0</v>
      </c>
      <c r="H151" s="57">
        <v>0</v>
      </c>
      <c r="I151" s="136">
        <v>0</v>
      </c>
      <c r="J151" s="136">
        <v>0</v>
      </c>
      <c r="K151" s="57">
        <v>0</v>
      </c>
      <c r="L151" s="57">
        <v>0</v>
      </c>
      <c r="M151" s="72">
        <f t="shared" si="6"/>
        <v>0</v>
      </c>
      <c r="N151" s="182">
        <f>SUM(E150:L152)</f>
        <v>1821</v>
      </c>
      <c r="O151" s="156">
        <f>AVERAGE(E150:J152)</f>
        <v>113.8125</v>
      </c>
      <c r="P151" s="7"/>
    </row>
    <row r="152" spans="1:16" ht="15.75" customHeight="1" thickBot="1">
      <c r="A152" s="613"/>
      <c r="B152" s="412" t="s">
        <v>279</v>
      </c>
      <c r="C152" s="137"/>
      <c r="D152" s="204" t="e">
        <f>VLOOKUP(B152,Teams!C63:L146,3,0)</f>
        <v>#N/A</v>
      </c>
      <c r="E152" s="117">
        <f>VLOOKUP(B152,Teams!$C$6:$L$89,4,0)</f>
        <v>226</v>
      </c>
      <c r="F152" s="117">
        <f>VLOOKUP(B152,Teams!$C$6:$L$89,5,0)</f>
        <v>168</v>
      </c>
      <c r="G152" s="117">
        <f>VLOOKUP(B152,Teams!$C$6:$L$89,6,0)</f>
        <v>196</v>
      </c>
      <c r="H152" s="117">
        <f>VLOOKUP(B152,Teams!$C$6:$L$89,7,0)</f>
        <v>153</v>
      </c>
      <c r="I152" s="117"/>
      <c r="J152" s="117"/>
      <c r="K152" s="117">
        <f>VLOOKUP(B152,Teams!$C$6:$L$89,8,0)</f>
        <v>0</v>
      </c>
      <c r="L152" s="117">
        <f>VLOOKUP(B152,Teams!$C$6:$L$89,9,0)</f>
        <v>0</v>
      </c>
      <c r="M152" s="290">
        <f t="shared" si="6"/>
        <v>743</v>
      </c>
      <c r="N152" s="181">
        <f>SUM(E150:L152)</f>
        <v>1821</v>
      </c>
      <c r="O152" s="157">
        <f>AVERAGE(E150:J152)</f>
        <v>113.8125</v>
      </c>
      <c r="P152" s="7"/>
    </row>
    <row r="153" spans="1:15" ht="15.75" thickTop="1">
      <c r="A153" s="612" t="s">
        <v>63</v>
      </c>
      <c r="B153" s="106" t="s">
        <v>254</v>
      </c>
      <c r="C153" s="106" t="str">
        <f>VLOOKUP(B153,Single!$C$6:$N$95,2,0)</f>
        <v>CZE</v>
      </c>
      <c r="D153" s="56">
        <f>VLOOKUP(B153,Single!$C$6:$N$95,3,0)</f>
        <v>6</v>
      </c>
      <c r="E153" s="56">
        <f>VLOOKUP(B153,Single!$C$6:$N$95,4,0)</f>
        <v>167</v>
      </c>
      <c r="F153" s="56">
        <f>VLOOKUP(B153,Single!$C$6:$N$95,5,0)</f>
        <v>126</v>
      </c>
      <c r="G153" s="56">
        <f>VLOOKUP(B153,Single!$C$6:$N$95,6,0)</f>
        <v>159</v>
      </c>
      <c r="H153" s="56">
        <f>VLOOKUP(B153,Single!$C$6:$N$95,7,0)</f>
        <v>143</v>
      </c>
      <c r="I153" s="56">
        <f>VLOOKUP(B153,Single!$C$6:$N$95,8,0)</f>
        <v>158</v>
      </c>
      <c r="J153" s="56">
        <f>VLOOKUP(B153,Single!$C$6:$N$95,9,0)</f>
        <v>203</v>
      </c>
      <c r="K153" s="56">
        <f>VLOOKUP(B153,Single!$C$6:$N$95,10,0)</f>
        <v>48</v>
      </c>
      <c r="L153" s="56">
        <f>VLOOKUP(B153,Single!$C$6:$N$95,11,0)</f>
        <v>36</v>
      </c>
      <c r="M153" s="56">
        <f t="shared" si="6"/>
        <v>1040</v>
      </c>
      <c r="N153" s="92">
        <f>SUM(E153:L155)</f>
        <v>1745</v>
      </c>
      <c r="O153" s="155">
        <f>AVERAGE(E153:J155)</f>
        <v>100.3125</v>
      </c>
    </row>
    <row r="154" spans="1:15" ht="15.75" thickBot="1">
      <c r="A154" s="612"/>
      <c r="B154" s="141" t="s">
        <v>254</v>
      </c>
      <c r="C154" s="141"/>
      <c r="D154" s="203" t="e">
        <f>VLOOKUP(B154,Doubles!$C$6:$N$93,3,0)</f>
        <v>#N/A</v>
      </c>
      <c r="E154" s="117">
        <v>0</v>
      </c>
      <c r="F154" s="117">
        <v>0</v>
      </c>
      <c r="G154" s="117">
        <v>0</v>
      </c>
      <c r="H154" s="117">
        <v>0</v>
      </c>
      <c r="I154" s="117">
        <v>0</v>
      </c>
      <c r="J154" s="117">
        <v>0</v>
      </c>
      <c r="K154" s="117">
        <v>0</v>
      </c>
      <c r="L154" s="117">
        <v>0</v>
      </c>
      <c r="M154" s="72">
        <f t="shared" si="6"/>
        <v>0</v>
      </c>
      <c r="N154" s="182">
        <f>SUM(E153:L155)</f>
        <v>1745</v>
      </c>
      <c r="O154" s="156">
        <f>AVERAGE(E153:J155)</f>
        <v>100.3125</v>
      </c>
    </row>
    <row r="155" spans="1:15" ht="15.75" customHeight="1" thickBot="1" thickTop="1">
      <c r="A155" s="613"/>
      <c r="B155" s="137" t="s">
        <v>254</v>
      </c>
      <c r="C155" s="137"/>
      <c r="D155" s="204" t="e">
        <f>VLOOKUP(B155,Teams!C78:L161,3,0)</f>
        <v>#N/A</v>
      </c>
      <c r="E155" s="117">
        <f>VLOOKUP(B155,Teams!$C$6:$L$89,4,0)</f>
        <v>164</v>
      </c>
      <c r="F155" s="117">
        <f>VLOOKUP(B155,Teams!$C$6:$L$89,5,0)</f>
        <v>147</v>
      </c>
      <c r="G155" s="117">
        <f>VLOOKUP(B155,Teams!$C$6:$L$89,6,0)</f>
        <v>174</v>
      </c>
      <c r="H155" s="117">
        <f>VLOOKUP(B155,Teams!$C$6:$L$89,7,0)</f>
        <v>164</v>
      </c>
      <c r="I155" s="117"/>
      <c r="J155" s="117"/>
      <c r="K155" s="117">
        <f>VLOOKUP(B155,Teams!$C$6:$L$89,8,0)</f>
        <v>32</v>
      </c>
      <c r="L155" s="117">
        <f>VLOOKUP(B155,Teams!$C$6:$L$89,9,0)</f>
        <v>24</v>
      </c>
      <c r="M155" s="290">
        <f t="shared" si="6"/>
        <v>705</v>
      </c>
      <c r="N155" s="181">
        <f>SUM(E153:L155)</f>
        <v>1745</v>
      </c>
      <c r="O155" s="157">
        <f>AVERAGE(E153:J155)</f>
        <v>100.3125</v>
      </c>
    </row>
    <row r="156" spans="1:15" ht="15.75" thickTop="1">
      <c r="A156" s="612" t="s">
        <v>64</v>
      </c>
      <c r="B156" s="162" t="s">
        <v>256</v>
      </c>
      <c r="C156" s="140" t="str">
        <f>VLOOKUP(B156,Single!$C$6:$N$95,2,0)</f>
        <v>CZE</v>
      </c>
      <c r="D156" s="122">
        <f>VLOOKUP(B156,Single!$C$6:$N$95,3,0)</f>
        <v>6</v>
      </c>
      <c r="E156" s="122">
        <f>VLOOKUP(B156,Single!$C$6:$N$95,4,0)</f>
        <v>156</v>
      </c>
      <c r="F156" s="122">
        <f>VLOOKUP(B156,Single!$C$6:$N$95,5,0)</f>
        <v>179</v>
      </c>
      <c r="G156" s="122">
        <f>VLOOKUP(B156,Single!$C$6:$N$95,6,0)</f>
        <v>170</v>
      </c>
      <c r="H156" s="122">
        <f>VLOOKUP(B156,Single!$C$6:$N$95,7,0)</f>
        <v>178</v>
      </c>
      <c r="I156" s="122">
        <f>VLOOKUP(B156,Single!$C$6:$N$95,8,0)</f>
        <v>169</v>
      </c>
      <c r="J156" s="122">
        <f>VLOOKUP(B156,Single!$C$6:$N$95,9,0)</f>
        <v>145</v>
      </c>
      <c r="K156" s="122">
        <f>VLOOKUP(B156,Single!$C$6:$N$95,10,0)</f>
        <v>0</v>
      </c>
      <c r="L156" s="122">
        <f>VLOOKUP(B156,Single!$C$6:$N$95,11,0)</f>
        <v>36</v>
      </c>
      <c r="M156" s="56">
        <f t="shared" si="6"/>
        <v>1033</v>
      </c>
      <c r="N156" s="81">
        <f>SUM(E156:L158)</f>
        <v>1731</v>
      </c>
      <c r="O156" s="158">
        <f>AVERAGE(E156:J158)</f>
        <v>104.4375</v>
      </c>
    </row>
    <row r="157" spans="1:15" ht="15">
      <c r="A157" s="612"/>
      <c r="B157" s="141" t="s">
        <v>256</v>
      </c>
      <c r="C157" s="141"/>
      <c r="D157" s="203" t="e">
        <f>VLOOKUP(B157,Doubles!$C$6:$N$93,3,0)</f>
        <v>#N/A</v>
      </c>
      <c r="E157" s="57">
        <v>0</v>
      </c>
      <c r="F157" s="57">
        <v>0</v>
      </c>
      <c r="G157" s="57">
        <v>0</v>
      </c>
      <c r="H157" s="57">
        <v>0</v>
      </c>
      <c r="I157" s="57">
        <v>0</v>
      </c>
      <c r="J157" s="57">
        <v>0</v>
      </c>
      <c r="K157" s="57">
        <v>0</v>
      </c>
      <c r="L157" s="57">
        <v>0</v>
      </c>
      <c r="M157" s="72">
        <f t="shared" si="6"/>
        <v>0</v>
      </c>
      <c r="N157" s="182">
        <f>SUM(E156:L158)</f>
        <v>1731</v>
      </c>
      <c r="O157" s="156">
        <f>AVERAGE(E156:J158)</f>
        <v>104.4375</v>
      </c>
    </row>
    <row r="158" spans="1:15" ht="15.75" customHeight="1" thickBot="1">
      <c r="A158" s="613"/>
      <c r="B158" s="137" t="s">
        <v>256</v>
      </c>
      <c r="C158" s="137"/>
      <c r="D158" s="204" t="e">
        <f>VLOOKUP(B158,Teams!C141:L224,3,0)</f>
        <v>#N/A</v>
      </c>
      <c r="E158" s="117">
        <f>VLOOKUP(B158,Teams!$C$6:$L$89,4,0)</f>
        <v>136</v>
      </c>
      <c r="F158" s="117">
        <f>VLOOKUP(B158,Teams!$C$6:$L$89,5,0)</f>
        <v>199</v>
      </c>
      <c r="G158" s="117">
        <f>VLOOKUP(B158,Teams!$C$6:$L$89,6,0)</f>
        <v>147</v>
      </c>
      <c r="H158" s="117">
        <f>VLOOKUP(B158,Teams!$C$6:$L$89,7,0)</f>
        <v>192</v>
      </c>
      <c r="I158" s="117"/>
      <c r="J158" s="117"/>
      <c r="K158" s="117">
        <f>VLOOKUP(B158,Teams!$C$6:$L$89,8,0)</f>
        <v>0</v>
      </c>
      <c r="L158" s="117">
        <f>VLOOKUP(B158,Teams!$C$6:$L$89,9,0)</f>
        <v>24</v>
      </c>
      <c r="M158" s="290">
        <f t="shared" si="6"/>
        <v>698</v>
      </c>
      <c r="N158" s="181">
        <f>SUM(E156:L158)</f>
        <v>1731</v>
      </c>
      <c r="O158" s="157">
        <f>AVERAGE(E156:J158)</f>
        <v>104.4375</v>
      </c>
    </row>
    <row r="159" spans="1:16" ht="15.75" hidden="1" thickTop="1">
      <c r="A159" s="612" t="s">
        <v>65</v>
      </c>
      <c r="B159" s="139"/>
      <c r="C159" s="121" t="e">
        <f>VLOOKUP(B159,Single!$C$6:$N$95,2,0)</f>
        <v>#N/A</v>
      </c>
      <c r="D159" s="122" t="e">
        <f>VLOOKUP(B159,Single!$C$6:$N$95,3,0)</f>
        <v>#N/A</v>
      </c>
      <c r="E159" s="122" t="e">
        <f>VLOOKUP(B159,Single!$C$6:$N$95,4,0)</f>
        <v>#N/A</v>
      </c>
      <c r="F159" s="122" t="e">
        <f>VLOOKUP(B159,Single!$C$6:$N$95,5,0)</f>
        <v>#N/A</v>
      </c>
      <c r="G159" s="122" t="e">
        <f>VLOOKUP(B159,Single!$C$6:$N$95,6,0)</f>
        <v>#N/A</v>
      </c>
      <c r="H159" s="122" t="e">
        <f>VLOOKUP(B159,Single!$C$6:$N$95,7,0)</f>
        <v>#N/A</v>
      </c>
      <c r="I159" s="122" t="e">
        <f>VLOOKUP(B159,Single!$C$6:$N$95,8,0)</f>
        <v>#N/A</v>
      </c>
      <c r="J159" s="122" t="e">
        <f>VLOOKUP(B159,Single!$C$6:$N$95,9,0)</f>
        <v>#N/A</v>
      </c>
      <c r="K159" s="122" t="e">
        <f>VLOOKUP(B159,Single!$C$6:$N$95,10,0)</f>
        <v>#N/A</v>
      </c>
      <c r="L159" s="122" t="e">
        <f>VLOOKUP(B159,Single!$C$6:$N$95,11,0)</f>
        <v>#N/A</v>
      </c>
      <c r="M159" s="56" t="e">
        <f aca="true" t="shared" si="8" ref="M159:M191">SUM(E159:L159)</f>
        <v>#N/A</v>
      </c>
      <c r="N159" s="81" t="e">
        <f>SUM(E159:L161)</f>
        <v>#N/A</v>
      </c>
      <c r="O159" s="158" t="e">
        <f>AVERAGE(E159:J161)</f>
        <v>#N/A</v>
      </c>
      <c r="P159" t="e">
        <f t="shared" si="7"/>
        <v>#N/A</v>
      </c>
    </row>
    <row r="160" spans="1:16" ht="15.75" hidden="1" thickTop="1">
      <c r="A160" s="612"/>
      <c r="B160" s="129"/>
      <c r="C160" s="141"/>
      <c r="D160" s="203" t="e">
        <f>VLOOKUP(B160,Doubles!$C$6:$N$93,3,0)</f>
        <v>#N/A</v>
      </c>
      <c r="E160" s="57" t="e">
        <f>VLOOKUP(B160,Doubles!$C$6:$N$93,4,0)</f>
        <v>#N/A</v>
      </c>
      <c r="F160" s="57" t="e">
        <f>VLOOKUP(B160,Doubles!$C$6:$N$93,5,0)</f>
        <v>#N/A</v>
      </c>
      <c r="G160" s="57" t="e">
        <f>VLOOKUP(B160,Doubles!$C$6:$N$93,6,0)</f>
        <v>#N/A</v>
      </c>
      <c r="H160" s="57" t="e">
        <f>VLOOKUP(B160,Doubles!$C$6:$N$93,7,0)</f>
        <v>#N/A</v>
      </c>
      <c r="I160" s="57" t="e">
        <f>VLOOKUP(B160,Doubles!$C$6:$N$93,8,0)</f>
        <v>#N/A</v>
      </c>
      <c r="J160" s="57" t="e">
        <f>VLOOKUP(B160,Doubles!$C$6:$N$93,9,0)</f>
        <v>#N/A</v>
      </c>
      <c r="K160" s="57" t="e">
        <f>VLOOKUP(B160,Doubles!$C$6:$N$93,10,0)</f>
        <v>#N/A</v>
      </c>
      <c r="L160" s="57" t="e">
        <f>VLOOKUP(B160,Doubles!$C$6:$N$93,11,0)</f>
        <v>#N/A</v>
      </c>
      <c r="M160" s="72" t="e">
        <f t="shared" si="8"/>
        <v>#N/A</v>
      </c>
      <c r="N160" s="182" t="e">
        <f>SUM(E159:L161)</f>
        <v>#N/A</v>
      </c>
      <c r="O160" s="156" t="e">
        <f>AVERAGE(E159:J161)</f>
        <v>#N/A</v>
      </c>
      <c r="P160" t="e">
        <f t="shared" si="7"/>
        <v>#N/A</v>
      </c>
    </row>
    <row r="161" spans="1:18" ht="15.75" customHeight="1" hidden="1" thickBot="1">
      <c r="A161" s="613"/>
      <c r="B161" s="137"/>
      <c r="C161" s="137"/>
      <c r="D161" s="204" t="e">
        <f>VLOOKUP(B161,Teams!C183:L266,3,0)</f>
        <v>#N/A</v>
      </c>
      <c r="E161" s="117" t="e">
        <f>VLOOKUP(B161,Teams!$C$6:$L$89,4,0)</f>
        <v>#N/A</v>
      </c>
      <c r="F161" s="117" t="e">
        <f>VLOOKUP(B161,Teams!$C$6:$L$89,5,0)</f>
        <v>#N/A</v>
      </c>
      <c r="G161" s="117" t="e">
        <f>VLOOKUP(B161,Teams!$C$6:$L$89,6,0)</f>
        <v>#N/A</v>
      </c>
      <c r="H161" s="117" t="e">
        <f>VLOOKUP(B161,Teams!$C$6:$L$89,7,0)</f>
        <v>#N/A</v>
      </c>
      <c r="I161" s="117"/>
      <c r="J161" s="117"/>
      <c r="K161" s="117" t="e">
        <f>VLOOKUP(B161,Teams!$C$6:$L$89,8,0)</f>
        <v>#N/A</v>
      </c>
      <c r="L161" s="117" t="e">
        <f>VLOOKUP(B161,Teams!$C$6:$L$89,9,0)</f>
        <v>#N/A</v>
      </c>
      <c r="M161" s="290" t="e">
        <f t="shared" si="8"/>
        <v>#N/A</v>
      </c>
      <c r="N161" s="181" t="e">
        <f>SUM(E159:L161)</f>
        <v>#N/A</v>
      </c>
      <c r="O161" s="157" t="e">
        <f>AVERAGE(E159:J161)</f>
        <v>#N/A</v>
      </c>
      <c r="P161" t="e">
        <f t="shared" si="7"/>
        <v>#N/A</v>
      </c>
      <c r="R161" t="e">
        <f>(M159+M160+M161)</f>
        <v>#N/A</v>
      </c>
    </row>
    <row r="162" spans="1:16" ht="15.75" hidden="1" thickTop="1">
      <c r="A162" s="612" t="s">
        <v>66</v>
      </c>
      <c r="B162" s="139"/>
      <c r="C162" s="121" t="e">
        <f>VLOOKUP(B162,Single!$C$6:$N$95,2,0)</f>
        <v>#N/A</v>
      </c>
      <c r="D162" s="122" t="e">
        <f>VLOOKUP(B162,Single!$C$6:$N$95,3,0)</f>
        <v>#N/A</v>
      </c>
      <c r="E162" s="122" t="e">
        <f>VLOOKUP(B162,Single!$C$6:$N$95,4,0)</f>
        <v>#N/A</v>
      </c>
      <c r="F162" s="122" t="e">
        <f>VLOOKUP(B162,Single!$C$6:$N$95,5,0)</f>
        <v>#N/A</v>
      </c>
      <c r="G162" s="122" t="e">
        <f>VLOOKUP(B162,Single!$C$6:$N$95,6,0)</f>
        <v>#N/A</v>
      </c>
      <c r="H162" s="122" t="e">
        <f>VLOOKUP(B162,Single!$C$6:$N$95,7,0)</f>
        <v>#N/A</v>
      </c>
      <c r="I162" s="122" t="e">
        <f>VLOOKUP(B162,Single!$C$6:$N$95,8,0)</f>
        <v>#N/A</v>
      </c>
      <c r="J162" s="122" t="e">
        <f>VLOOKUP(B162,Single!$C$6:$N$95,9,0)</f>
        <v>#N/A</v>
      </c>
      <c r="K162" s="122" t="e">
        <f>VLOOKUP(B162,Single!$C$6:$N$95,10,0)</f>
        <v>#N/A</v>
      </c>
      <c r="L162" s="122" t="e">
        <f>VLOOKUP(B162,Single!$C$6:$N$95,11,0)</f>
        <v>#N/A</v>
      </c>
      <c r="M162" s="56" t="e">
        <f t="shared" si="8"/>
        <v>#N/A</v>
      </c>
      <c r="N162" s="81" t="e">
        <f>SUM(E162:L164)</f>
        <v>#N/A</v>
      </c>
      <c r="O162" s="158" t="e">
        <f>AVERAGE(E162:J164)</f>
        <v>#N/A</v>
      </c>
      <c r="P162" t="e">
        <f t="shared" si="7"/>
        <v>#N/A</v>
      </c>
    </row>
    <row r="163" spans="1:16" ht="15.75" hidden="1" thickTop="1">
      <c r="A163" s="612"/>
      <c r="B163" s="129"/>
      <c r="C163" s="141"/>
      <c r="D163" s="203" t="e">
        <f>VLOOKUP(B163,Doubles!$C$6:$N$93,3,0)</f>
        <v>#N/A</v>
      </c>
      <c r="E163" s="57" t="e">
        <f>VLOOKUP(B163,Doubles!$C$6:$N$93,4,0)</f>
        <v>#N/A</v>
      </c>
      <c r="F163" s="57" t="e">
        <f>VLOOKUP(B163,Doubles!$C$6:$N$93,5,0)</f>
        <v>#N/A</v>
      </c>
      <c r="G163" s="57" t="e">
        <f>VLOOKUP(B163,Doubles!$C$6:$N$93,6,0)</f>
        <v>#N/A</v>
      </c>
      <c r="H163" s="57" t="e">
        <f>VLOOKUP(B163,Doubles!$C$6:$N$93,7,0)</f>
        <v>#N/A</v>
      </c>
      <c r="I163" s="57" t="e">
        <f>VLOOKUP(B163,Doubles!$C$6:$N$93,8,0)</f>
        <v>#N/A</v>
      </c>
      <c r="J163" s="57" t="e">
        <f>VLOOKUP(B163,Doubles!$C$6:$N$93,9,0)</f>
        <v>#N/A</v>
      </c>
      <c r="K163" s="57" t="e">
        <f>VLOOKUP(B163,Doubles!$C$6:$N$93,10,0)</f>
        <v>#N/A</v>
      </c>
      <c r="L163" s="57" t="e">
        <f>VLOOKUP(B163,Doubles!$C$6:$N$93,11,0)</f>
        <v>#N/A</v>
      </c>
      <c r="M163" s="72" t="e">
        <f t="shared" si="8"/>
        <v>#N/A</v>
      </c>
      <c r="N163" s="182" t="e">
        <f>SUM(E162:L164)</f>
        <v>#N/A</v>
      </c>
      <c r="O163" s="156" t="e">
        <f>AVERAGE(E162:J164)</f>
        <v>#N/A</v>
      </c>
      <c r="P163" t="e">
        <f t="shared" si="7"/>
        <v>#N/A</v>
      </c>
    </row>
    <row r="164" spans="1:18" ht="15.75" customHeight="1" hidden="1" thickBot="1">
      <c r="A164" s="613"/>
      <c r="B164" s="137"/>
      <c r="C164" s="137"/>
      <c r="D164" s="204" t="e">
        <f>VLOOKUP(B164,Teams!C186:L269,3,0)</f>
        <v>#N/A</v>
      </c>
      <c r="E164" s="117" t="e">
        <f>VLOOKUP(B164,Teams!$C$6:$L$89,4,0)</f>
        <v>#N/A</v>
      </c>
      <c r="F164" s="117" t="e">
        <f>VLOOKUP(B164,Teams!$C$6:$L$89,5,0)</f>
        <v>#N/A</v>
      </c>
      <c r="G164" s="117" t="e">
        <f>VLOOKUP(B164,Teams!$C$6:$L$89,6,0)</f>
        <v>#N/A</v>
      </c>
      <c r="H164" s="117" t="e">
        <f>VLOOKUP(B164,Teams!$C$6:$L$89,7,0)</f>
        <v>#N/A</v>
      </c>
      <c r="I164" s="117"/>
      <c r="J164" s="117"/>
      <c r="K164" s="117" t="e">
        <f>VLOOKUP(B164,Teams!$C$6:$L$89,8,0)</f>
        <v>#N/A</v>
      </c>
      <c r="L164" s="117" t="e">
        <f>VLOOKUP(B164,Teams!$C$6:$L$89,9,0)</f>
        <v>#N/A</v>
      </c>
      <c r="M164" s="290" t="e">
        <f t="shared" si="8"/>
        <v>#N/A</v>
      </c>
      <c r="N164" s="181" t="e">
        <f>SUM(E162:L164)</f>
        <v>#N/A</v>
      </c>
      <c r="O164" s="157" t="e">
        <f>AVERAGE(E162:J164)</f>
        <v>#N/A</v>
      </c>
      <c r="P164" t="e">
        <f t="shared" si="7"/>
        <v>#N/A</v>
      </c>
      <c r="R164" t="e">
        <f>(M162+M163+M164)</f>
        <v>#N/A</v>
      </c>
    </row>
    <row r="165" spans="1:16" ht="15.75" hidden="1" thickTop="1">
      <c r="A165" s="612" t="s">
        <v>67</v>
      </c>
      <c r="B165" s="139"/>
      <c r="C165" s="121" t="e">
        <f>VLOOKUP(B165,Single!$C$6:$N$95,2,0)</f>
        <v>#N/A</v>
      </c>
      <c r="D165" s="122" t="e">
        <f>VLOOKUP(B165,Single!$C$6:$N$95,3,0)</f>
        <v>#N/A</v>
      </c>
      <c r="E165" s="122" t="e">
        <f>VLOOKUP(B165,Single!$C$6:$N$95,4,0)</f>
        <v>#N/A</v>
      </c>
      <c r="F165" s="122" t="e">
        <f>VLOOKUP(B165,Single!$C$6:$N$95,5,0)</f>
        <v>#N/A</v>
      </c>
      <c r="G165" s="122" t="e">
        <f>VLOOKUP(B165,Single!$C$6:$N$95,6,0)</f>
        <v>#N/A</v>
      </c>
      <c r="H165" s="122" t="e">
        <f>VLOOKUP(B165,Single!$C$6:$N$95,7,0)</f>
        <v>#N/A</v>
      </c>
      <c r="I165" s="122" t="e">
        <f>VLOOKUP(B165,Single!$C$6:$N$95,8,0)</f>
        <v>#N/A</v>
      </c>
      <c r="J165" s="122" t="e">
        <f>VLOOKUP(B165,Single!$C$6:$N$95,9,0)</f>
        <v>#N/A</v>
      </c>
      <c r="K165" s="122" t="e">
        <f>VLOOKUP(B165,Single!$C$6:$N$95,10,0)</f>
        <v>#N/A</v>
      </c>
      <c r="L165" s="122" t="e">
        <f>VLOOKUP(B165,Single!$C$6:$N$95,11,0)</f>
        <v>#N/A</v>
      </c>
      <c r="M165" s="56" t="e">
        <f t="shared" si="8"/>
        <v>#N/A</v>
      </c>
      <c r="N165" s="81" t="e">
        <f>SUM(E165:L167)</f>
        <v>#N/A</v>
      </c>
      <c r="O165" s="158" t="e">
        <f>AVERAGE(E165:J167)</f>
        <v>#N/A</v>
      </c>
      <c r="P165" t="e">
        <f t="shared" si="7"/>
        <v>#N/A</v>
      </c>
    </row>
    <row r="166" spans="1:16" ht="15.75" hidden="1" thickTop="1">
      <c r="A166" s="612"/>
      <c r="B166" s="129"/>
      <c r="C166" s="141"/>
      <c r="D166" s="203" t="e">
        <f>VLOOKUP(B166,Doubles!$C$6:$N$93,3,0)</f>
        <v>#N/A</v>
      </c>
      <c r="E166" s="57" t="e">
        <f>VLOOKUP(B166,Doubles!$C$6:$N$93,4,0)</f>
        <v>#N/A</v>
      </c>
      <c r="F166" s="57" t="e">
        <f>VLOOKUP(B166,Doubles!$C$6:$N$93,5,0)</f>
        <v>#N/A</v>
      </c>
      <c r="G166" s="57" t="e">
        <f>VLOOKUP(B166,Doubles!$C$6:$N$93,6,0)</f>
        <v>#N/A</v>
      </c>
      <c r="H166" s="57" t="e">
        <f>VLOOKUP(B166,Doubles!$C$6:$N$93,7,0)</f>
        <v>#N/A</v>
      </c>
      <c r="I166" s="57" t="e">
        <f>VLOOKUP(B166,Doubles!$C$6:$N$93,8,0)</f>
        <v>#N/A</v>
      </c>
      <c r="J166" s="57" t="e">
        <f>VLOOKUP(B166,Doubles!$C$6:$N$93,9,0)</f>
        <v>#N/A</v>
      </c>
      <c r="K166" s="57" t="e">
        <f>VLOOKUP(B166,Doubles!$C$6:$N$93,10,0)</f>
        <v>#N/A</v>
      </c>
      <c r="L166" s="57" t="e">
        <f>VLOOKUP(B166,Doubles!$C$6:$N$93,11,0)</f>
        <v>#N/A</v>
      </c>
      <c r="M166" s="72" t="e">
        <f t="shared" si="8"/>
        <v>#N/A</v>
      </c>
      <c r="N166" s="182" t="e">
        <f>SUM(E165:L167)</f>
        <v>#N/A</v>
      </c>
      <c r="O166" s="156" t="e">
        <f>AVERAGE(E165:J167)</f>
        <v>#N/A</v>
      </c>
      <c r="P166" t="e">
        <f t="shared" si="7"/>
        <v>#N/A</v>
      </c>
    </row>
    <row r="167" spans="1:18" ht="15.75" customHeight="1" hidden="1" thickBot="1">
      <c r="A167" s="613"/>
      <c r="B167" s="137"/>
      <c r="C167" s="137"/>
      <c r="D167" s="204" t="e">
        <f>VLOOKUP(B167,Teams!C189:L272,3,0)</f>
        <v>#N/A</v>
      </c>
      <c r="E167" s="117" t="e">
        <f>VLOOKUP(B167,Teams!$C$6:$L$89,4,0)</f>
        <v>#N/A</v>
      </c>
      <c r="F167" s="117" t="e">
        <f>VLOOKUP(B167,Teams!$C$6:$L$89,5,0)</f>
        <v>#N/A</v>
      </c>
      <c r="G167" s="117" t="e">
        <f>VLOOKUP(B167,Teams!$C$6:$L$89,6,0)</f>
        <v>#N/A</v>
      </c>
      <c r="H167" s="117" t="e">
        <f>VLOOKUP(B167,Teams!$C$6:$L$89,7,0)</f>
        <v>#N/A</v>
      </c>
      <c r="I167" s="117"/>
      <c r="J167" s="117"/>
      <c r="K167" s="117" t="e">
        <f>VLOOKUP(B167,Teams!$C$6:$L$89,8,0)</f>
        <v>#N/A</v>
      </c>
      <c r="L167" s="117" t="e">
        <f>VLOOKUP(B167,Teams!$C$6:$L$89,9,0)</f>
        <v>#N/A</v>
      </c>
      <c r="M167" s="290" t="e">
        <f t="shared" si="8"/>
        <v>#N/A</v>
      </c>
      <c r="N167" s="181" t="e">
        <f>SUM(E165:L167)</f>
        <v>#N/A</v>
      </c>
      <c r="O167" s="157" t="e">
        <f>AVERAGE(E165:J167)</f>
        <v>#N/A</v>
      </c>
      <c r="P167" t="e">
        <f t="shared" si="7"/>
        <v>#N/A</v>
      </c>
      <c r="R167" t="e">
        <f>(M165+M166+M167)</f>
        <v>#N/A</v>
      </c>
    </row>
    <row r="168" spans="1:16" ht="15.75" hidden="1" thickTop="1">
      <c r="A168" s="612" t="s">
        <v>68</v>
      </c>
      <c r="B168" s="139"/>
      <c r="C168" s="121" t="e">
        <f>VLOOKUP(B168,Single!$C$6:$N$95,2,0)</f>
        <v>#N/A</v>
      </c>
      <c r="D168" s="122" t="e">
        <f>VLOOKUP(B168,Single!$C$6:$N$95,3,0)</f>
        <v>#N/A</v>
      </c>
      <c r="E168" s="122" t="e">
        <f>VLOOKUP(B168,Single!$C$6:$N$95,4,0)</f>
        <v>#N/A</v>
      </c>
      <c r="F168" s="122" t="e">
        <f>VLOOKUP(B168,Single!$C$6:$N$95,5,0)</f>
        <v>#N/A</v>
      </c>
      <c r="G168" s="122" t="e">
        <f>VLOOKUP(B168,Single!$C$6:$N$95,6,0)</f>
        <v>#N/A</v>
      </c>
      <c r="H168" s="122" t="e">
        <f>VLOOKUP(B168,Single!$C$6:$N$95,7,0)</f>
        <v>#N/A</v>
      </c>
      <c r="I168" s="122" t="e">
        <f>VLOOKUP(B168,Single!$C$6:$N$95,8,0)</f>
        <v>#N/A</v>
      </c>
      <c r="J168" s="122" t="e">
        <f>VLOOKUP(B168,Single!$C$6:$N$95,9,0)</f>
        <v>#N/A</v>
      </c>
      <c r="K168" s="122" t="e">
        <f>VLOOKUP(B168,Single!$C$6:$N$95,10,0)</f>
        <v>#N/A</v>
      </c>
      <c r="L168" s="122" t="e">
        <f>VLOOKUP(B168,Single!$C$6:$N$95,11,0)</f>
        <v>#N/A</v>
      </c>
      <c r="M168" s="56" t="e">
        <f t="shared" si="8"/>
        <v>#N/A</v>
      </c>
      <c r="N168" s="81" t="e">
        <f>SUM(E168:L170)</f>
        <v>#N/A</v>
      </c>
      <c r="O168" s="158" t="e">
        <f>AVERAGE(E168:J170)</f>
        <v>#N/A</v>
      </c>
      <c r="P168" t="e">
        <f t="shared" si="7"/>
        <v>#N/A</v>
      </c>
    </row>
    <row r="169" spans="1:16" ht="15.75" hidden="1" thickTop="1">
      <c r="A169" s="612"/>
      <c r="B169" s="129"/>
      <c r="C169" s="141"/>
      <c r="D169" s="203" t="e">
        <f>VLOOKUP(B169,Doubles!$C$6:$N$93,3,0)</f>
        <v>#N/A</v>
      </c>
      <c r="E169" s="57" t="e">
        <f>VLOOKUP(B169,Doubles!$C$6:$N$93,4,0)</f>
        <v>#N/A</v>
      </c>
      <c r="F169" s="57" t="e">
        <f>VLOOKUP(B169,Doubles!$C$6:$N$93,5,0)</f>
        <v>#N/A</v>
      </c>
      <c r="G169" s="57" t="e">
        <f>VLOOKUP(B169,Doubles!$C$6:$N$93,6,0)</f>
        <v>#N/A</v>
      </c>
      <c r="H169" s="57" t="e">
        <f>VLOOKUP(B169,Doubles!$C$6:$N$93,7,0)</f>
        <v>#N/A</v>
      </c>
      <c r="I169" s="57" t="e">
        <f>VLOOKUP(B169,Doubles!$C$6:$N$93,8,0)</f>
        <v>#N/A</v>
      </c>
      <c r="J169" s="57" t="e">
        <f>VLOOKUP(B169,Doubles!$C$6:$N$93,9,0)</f>
        <v>#N/A</v>
      </c>
      <c r="K169" s="57" t="e">
        <f>VLOOKUP(B169,Doubles!$C$6:$N$93,10,0)</f>
        <v>#N/A</v>
      </c>
      <c r="L169" s="57" t="e">
        <f>VLOOKUP(B169,Doubles!$C$6:$N$93,11,0)</f>
        <v>#N/A</v>
      </c>
      <c r="M169" s="72" t="e">
        <f t="shared" si="8"/>
        <v>#N/A</v>
      </c>
      <c r="N169" s="182" t="e">
        <f>SUM(E168:L170)</f>
        <v>#N/A</v>
      </c>
      <c r="O169" s="156" t="e">
        <f>AVERAGE(E168:J170)</f>
        <v>#N/A</v>
      </c>
      <c r="P169" t="e">
        <f t="shared" si="7"/>
        <v>#N/A</v>
      </c>
    </row>
    <row r="170" spans="1:18" ht="15.75" customHeight="1" hidden="1" thickBot="1">
      <c r="A170" s="613"/>
      <c r="B170" s="137"/>
      <c r="C170" s="137"/>
      <c r="D170" s="204" t="e">
        <f>VLOOKUP(B170,Teams!C192:L275,3,0)</f>
        <v>#N/A</v>
      </c>
      <c r="E170" s="117" t="e">
        <f>VLOOKUP(B170,Teams!$C$6:$L$89,4,0)</f>
        <v>#N/A</v>
      </c>
      <c r="F170" s="117" t="e">
        <f>VLOOKUP(B170,Teams!$C$6:$L$89,5,0)</f>
        <v>#N/A</v>
      </c>
      <c r="G170" s="117" t="e">
        <f>VLOOKUP(B170,Teams!$C$6:$L$89,6,0)</f>
        <v>#N/A</v>
      </c>
      <c r="H170" s="117" t="e">
        <f>VLOOKUP(B170,Teams!$C$6:$L$89,7,0)</f>
        <v>#N/A</v>
      </c>
      <c r="I170" s="117"/>
      <c r="J170" s="117"/>
      <c r="K170" s="117" t="e">
        <f>VLOOKUP(B170,Teams!$C$6:$L$89,8,0)</f>
        <v>#N/A</v>
      </c>
      <c r="L170" s="117" t="e">
        <f>VLOOKUP(B170,Teams!$C$6:$L$89,9,0)</f>
        <v>#N/A</v>
      </c>
      <c r="M170" s="290" t="e">
        <f t="shared" si="8"/>
        <v>#N/A</v>
      </c>
      <c r="N170" s="181" t="e">
        <f>SUM(E168:L170)</f>
        <v>#N/A</v>
      </c>
      <c r="O170" s="157" t="e">
        <f>AVERAGE(E168:J170)</f>
        <v>#N/A</v>
      </c>
      <c r="P170" t="e">
        <f t="shared" si="7"/>
        <v>#N/A</v>
      </c>
      <c r="R170" t="e">
        <f>(M168+M169+M170)</f>
        <v>#N/A</v>
      </c>
    </row>
    <row r="171" spans="1:16" ht="15.75" hidden="1" thickTop="1">
      <c r="A171" s="612" t="s">
        <v>69</v>
      </c>
      <c r="B171" s="139"/>
      <c r="C171" s="121" t="e">
        <f>VLOOKUP(B171,Single!$C$6:$N$95,2,0)</f>
        <v>#N/A</v>
      </c>
      <c r="D171" s="122" t="e">
        <f>VLOOKUP(B171,Single!$C$6:$N$95,3,0)</f>
        <v>#N/A</v>
      </c>
      <c r="E171" s="122" t="e">
        <f>VLOOKUP(B171,Single!$C$6:$N$95,4,0)</f>
        <v>#N/A</v>
      </c>
      <c r="F171" s="122" t="e">
        <f>VLOOKUP(B171,Single!$C$6:$N$95,5,0)</f>
        <v>#N/A</v>
      </c>
      <c r="G171" s="122" t="e">
        <f>VLOOKUP(B171,Single!$C$6:$N$95,6,0)</f>
        <v>#N/A</v>
      </c>
      <c r="H171" s="122" t="e">
        <f>VLOOKUP(B171,Single!$C$6:$N$95,7,0)</f>
        <v>#N/A</v>
      </c>
      <c r="I171" s="122" t="e">
        <f>VLOOKUP(B171,Single!$C$6:$N$95,8,0)</f>
        <v>#N/A</v>
      </c>
      <c r="J171" s="122" t="e">
        <f>VLOOKUP(B171,Single!$C$6:$N$95,9,0)</f>
        <v>#N/A</v>
      </c>
      <c r="K171" s="122" t="e">
        <f>VLOOKUP(B171,Single!$C$6:$N$95,10,0)</f>
        <v>#N/A</v>
      </c>
      <c r="L171" s="122" t="e">
        <f>VLOOKUP(B171,Single!$C$6:$N$95,11,0)</f>
        <v>#N/A</v>
      </c>
      <c r="M171" s="56" t="e">
        <f t="shared" si="8"/>
        <v>#N/A</v>
      </c>
      <c r="N171" s="81" t="e">
        <f>SUM(E171:L173)</f>
        <v>#N/A</v>
      </c>
      <c r="O171" s="158" t="e">
        <f>AVERAGE(E171:J173)</f>
        <v>#N/A</v>
      </c>
      <c r="P171" t="e">
        <f t="shared" si="7"/>
        <v>#N/A</v>
      </c>
    </row>
    <row r="172" spans="1:16" ht="15.75" hidden="1" thickTop="1">
      <c r="A172" s="612"/>
      <c r="B172" s="129"/>
      <c r="C172" s="141"/>
      <c r="D172" s="203" t="e">
        <f>VLOOKUP(B172,Doubles!$C$6:$N$93,3,0)</f>
        <v>#N/A</v>
      </c>
      <c r="E172" s="57" t="e">
        <f>VLOOKUP(B172,Doubles!$C$6:$N$93,4,0)</f>
        <v>#N/A</v>
      </c>
      <c r="F172" s="57" t="e">
        <f>VLOOKUP(B172,Doubles!$C$6:$N$93,5,0)</f>
        <v>#N/A</v>
      </c>
      <c r="G172" s="57" t="e">
        <f>VLOOKUP(B172,Doubles!$C$6:$N$93,6,0)</f>
        <v>#N/A</v>
      </c>
      <c r="H172" s="57" t="e">
        <f>VLOOKUP(B172,Doubles!$C$6:$N$93,7,0)</f>
        <v>#N/A</v>
      </c>
      <c r="I172" s="57" t="e">
        <f>VLOOKUP(B172,Doubles!$C$6:$N$93,8,0)</f>
        <v>#N/A</v>
      </c>
      <c r="J172" s="57" t="e">
        <f>VLOOKUP(B172,Doubles!$C$6:$N$93,9,0)</f>
        <v>#N/A</v>
      </c>
      <c r="K172" s="57" t="e">
        <f>VLOOKUP(B172,Doubles!$C$6:$N$93,10,0)</f>
        <v>#N/A</v>
      </c>
      <c r="L172" s="57" t="e">
        <f>VLOOKUP(B172,Doubles!$C$6:$N$93,11,0)</f>
        <v>#N/A</v>
      </c>
      <c r="M172" s="72" t="e">
        <f t="shared" si="8"/>
        <v>#N/A</v>
      </c>
      <c r="N172" s="182" t="e">
        <f>SUM(E171:L173)</f>
        <v>#N/A</v>
      </c>
      <c r="O172" s="156" t="e">
        <f>AVERAGE(E171:J173)</f>
        <v>#N/A</v>
      </c>
      <c r="P172" t="e">
        <f t="shared" si="7"/>
        <v>#N/A</v>
      </c>
    </row>
    <row r="173" spans="1:18" ht="15.75" customHeight="1" hidden="1" thickBot="1">
      <c r="A173" s="613"/>
      <c r="B173" s="137"/>
      <c r="C173" s="137"/>
      <c r="D173" s="204" t="e">
        <f>VLOOKUP(B173,Teams!C195:L278,3,0)</f>
        <v>#N/A</v>
      </c>
      <c r="E173" s="117" t="e">
        <f>VLOOKUP(B173,Teams!$C$6:$L$89,4,0)</f>
        <v>#N/A</v>
      </c>
      <c r="F173" s="117" t="e">
        <f>VLOOKUP(B173,Teams!$C$6:$L$89,5,0)</f>
        <v>#N/A</v>
      </c>
      <c r="G173" s="117" t="e">
        <f>VLOOKUP(B173,Teams!$C$6:$L$89,6,0)</f>
        <v>#N/A</v>
      </c>
      <c r="H173" s="117" t="e">
        <f>VLOOKUP(B173,Teams!$C$6:$L$89,7,0)</f>
        <v>#N/A</v>
      </c>
      <c r="I173" s="117"/>
      <c r="J173" s="117"/>
      <c r="K173" s="117" t="e">
        <f>VLOOKUP(B173,Teams!$C$6:$L$89,8,0)</f>
        <v>#N/A</v>
      </c>
      <c r="L173" s="117" t="e">
        <f>VLOOKUP(B173,Teams!$C$6:$L$89,9,0)</f>
        <v>#N/A</v>
      </c>
      <c r="M173" s="290" t="e">
        <f t="shared" si="8"/>
        <v>#N/A</v>
      </c>
      <c r="N173" s="181" t="e">
        <f>SUM(E171:L173)</f>
        <v>#N/A</v>
      </c>
      <c r="O173" s="157" t="e">
        <f>AVERAGE(E171:J173)</f>
        <v>#N/A</v>
      </c>
      <c r="P173" t="e">
        <f t="shared" si="7"/>
        <v>#N/A</v>
      </c>
      <c r="R173" t="e">
        <f>(M171+M172+M173)</f>
        <v>#N/A</v>
      </c>
    </row>
    <row r="174" spans="1:16" ht="15.75" hidden="1" thickTop="1">
      <c r="A174" s="612" t="s">
        <v>70</v>
      </c>
      <c r="B174" s="139"/>
      <c r="C174" s="121" t="e">
        <f>VLOOKUP(B174,Single!$C$6:$N$95,2,0)</f>
        <v>#N/A</v>
      </c>
      <c r="D174" s="122" t="e">
        <f>VLOOKUP(B174,Single!$C$6:$N$95,3,0)</f>
        <v>#N/A</v>
      </c>
      <c r="E174" s="122" t="e">
        <f>VLOOKUP(B174,Single!$C$6:$N$95,4,0)</f>
        <v>#N/A</v>
      </c>
      <c r="F174" s="122" t="e">
        <f>VLOOKUP(B174,Single!$C$6:$N$95,5,0)</f>
        <v>#N/A</v>
      </c>
      <c r="G174" s="122" t="e">
        <f>VLOOKUP(B174,Single!$C$6:$N$95,6,0)</f>
        <v>#N/A</v>
      </c>
      <c r="H174" s="122" t="e">
        <f>VLOOKUP(B174,Single!$C$6:$N$95,7,0)</f>
        <v>#N/A</v>
      </c>
      <c r="I174" s="122" t="e">
        <f>VLOOKUP(B174,Single!$C$6:$N$95,8,0)</f>
        <v>#N/A</v>
      </c>
      <c r="J174" s="122" t="e">
        <f>VLOOKUP(B174,Single!$C$6:$N$95,9,0)</f>
        <v>#N/A</v>
      </c>
      <c r="K174" s="122" t="e">
        <f>VLOOKUP(B174,Single!$C$6:$N$95,10,0)</f>
        <v>#N/A</v>
      </c>
      <c r="L174" s="122" t="e">
        <f>VLOOKUP(B174,Single!$C$6:$N$95,11,0)</f>
        <v>#N/A</v>
      </c>
      <c r="M174" s="56" t="e">
        <f t="shared" si="8"/>
        <v>#N/A</v>
      </c>
      <c r="N174" s="81" t="e">
        <f>SUM(E174:L176)</f>
        <v>#N/A</v>
      </c>
      <c r="O174" s="158" t="e">
        <f>AVERAGE(E174:J176)</f>
        <v>#N/A</v>
      </c>
      <c r="P174" t="e">
        <f t="shared" si="7"/>
        <v>#N/A</v>
      </c>
    </row>
    <row r="175" spans="1:16" ht="15.75" hidden="1" thickTop="1">
      <c r="A175" s="612"/>
      <c r="B175" s="129"/>
      <c r="C175" s="141"/>
      <c r="D175" s="203" t="e">
        <f>VLOOKUP(B175,Doubles!$C$6:$N$93,3,0)</f>
        <v>#N/A</v>
      </c>
      <c r="E175" s="57" t="e">
        <f>VLOOKUP(B175,Doubles!$C$6:$N$93,4,0)</f>
        <v>#N/A</v>
      </c>
      <c r="F175" s="57" t="e">
        <f>VLOOKUP(B175,Doubles!$C$6:$N$93,5,0)</f>
        <v>#N/A</v>
      </c>
      <c r="G175" s="57" t="e">
        <f>VLOOKUP(B175,Doubles!$C$6:$N$93,6,0)</f>
        <v>#N/A</v>
      </c>
      <c r="H175" s="57" t="e">
        <f>VLOOKUP(B175,Doubles!$C$6:$N$93,7,0)</f>
        <v>#N/A</v>
      </c>
      <c r="I175" s="57" t="e">
        <f>VLOOKUP(B175,Doubles!$C$6:$N$93,8,0)</f>
        <v>#N/A</v>
      </c>
      <c r="J175" s="57" t="e">
        <f>VLOOKUP(B175,Doubles!$C$6:$N$93,9,0)</f>
        <v>#N/A</v>
      </c>
      <c r="K175" s="57" t="e">
        <f>VLOOKUP(B175,Doubles!$C$6:$N$93,10,0)</f>
        <v>#N/A</v>
      </c>
      <c r="L175" s="57" t="e">
        <f>VLOOKUP(B175,Doubles!$C$6:$N$93,11,0)</f>
        <v>#N/A</v>
      </c>
      <c r="M175" s="72" t="e">
        <f t="shared" si="8"/>
        <v>#N/A</v>
      </c>
      <c r="N175" s="182" t="e">
        <f>SUM(E174:L176)</f>
        <v>#N/A</v>
      </c>
      <c r="O175" s="156" t="e">
        <f>AVERAGE(E174:J176)</f>
        <v>#N/A</v>
      </c>
      <c r="P175" t="e">
        <f t="shared" si="7"/>
        <v>#N/A</v>
      </c>
    </row>
    <row r="176" spans="1:18" ht="15.75" customHeight="1" hidden="1" thickBot="1">
      <c r="A176" s="613"/>
      <c r="B176" s="137"/>
      <c r="C176" s="137"/>
      <c r="D176" s="204" t="e">
        <f>VLOOKUP(B176,Teams!C198:L281,3,0)</f>
        <v>#N/A</v>
      </c>
      <c r="E176" s="117" t="e">
        <f>VLOOKUP(B176,Teams!$C$6:$L$89,4,0)</f>
        <v>#N/A</v>
      </c>
      <c r="F176" s="117" t="e">
        <f>VLOOKUP(B176,Teams!$C$6:$L$89,5,0)</f>
        <v>#N/A</v>
      </c>
      <c r="G176" s="117" t="e">
        <f>VLOOKUP(B176,Teams!$C$6:$L$89,6,0)</f>
        <v>#N/A</v>
      </c>
      <c r="H176" s="117" t="e">
        <f>VLOOKUP(B176,Teams!$C$6:$L$89,7,0)</f>
        <v>#N/A</v>
      </c>
      <c r="I176" s="117"/>
      <c r="J176" s="117"/>
      <c r="K176" s="117" t="e">
        <f>VLOOKUP(B176,Teams!$C$6:$L$89,8,0)</f>
        <v>#N/A</v>
      </c>
      <c r="L176" s="117" t="e">
        <f>VLOOKUP(B176,Teams!$C$6:$L$89,9,0)</f>
        <v>#N/A</v>
      </c>
      <c r="M176" s="290" t="e">
        <f t="shared" si="8"/>
        <v>#N/A</v>
      </c>
      <c r="N176" s="181" t="e">
        <f>SUM(E174:L176)</f>
        <v>#N/A</v>
      </c>
      <c r="O176" s="157" t="e">
        <f>AVERAGE(E174:J176)</f>
        <v>#N/A</v>
      </c>
      <c r="P176" t="e">
        <f t="shared" si="7"/>
        <v>#N/A</v>
      </c>
      <c r="R176" t="e">
        <f>(M174+M175+M176)</f>
        <v>#N/A</v>
      </c>
    </row>
    <row r="177" spans="1:16" ht="15.75" hidden="1" thickTop="1">
      <c r="A177" s="612" t="s">
        <v>71</v>
      </c>
      <c r="B177" s="139"/>
      <c r="C177" s="121" t="e">
        <f>VLOOKUP(B177,Single!$C$6:$N$95,2,0)</f>
        <v>#N/A</v>
      </c>
      <c r="D177" s="122" t="e">
        <f>VLOOKUP(B177,Single!$C$6:$N$95,3,0)</f>
        <v>#N/A</v>
      </c>
      <c r="E177" s="122" t="e">
        <f>VLOOKUP(B177,Single!$C$6:$N$95,4,0)</f>
        <v>#N/A</v>
      </c>
      <c r="F177" s="122" t="e">
        <f>VLOOKUP(B177,Single!$C$6:$N$95,5,0)</f>
        <v>#N/A</v>
      </c>
      <c r="G177" s="122" t="e">
        <f>VLOOKUP(B177,Single!$C$6:$N$95,6,0)</f>
        <v>#N/A</v>
      </c>
      <c r="H177" s="122" t="e">
        <f>VLOOKUP(B177,Single!$C$6:$N$95,7,0)</f>
        <v>#N/A</v>
      </c>
      <c r="I177" s="122" t="e">
        <f>VLOOKUP(B177,Single!$C$6:$N$95,8,0)</f>
        <v>#N/A</v>
      </c>
      <c r="J177" s="122" t="e">
        <f>VLOOKUP(B177,Single!$C$6:$N$95,9,0)</f>
        <v>#N/A</v>
      </c>
      <c r="K177" s="122" t="e">
        <f>VLOOKUP(B177,Single!$C$6:$N$95,10,0)</f>
        <v>#N/A</v>
      </c>
      <c r="L177" s="122" t="e">
        <f>VLOOKUP(B177,Single!$C$6:$N$95,11,0)</f>
        <v>#N/A</v>
      </c>
      <c r="M177" s="56" t="e">
        <f t="shared" si="8"/>
        <v>#N/A</v>
      </c>
      <c r="N177" s="81" t="e">
        <f>SUM(E177:L179)</f>
        <v>#N/A</v>
      </c>
      <c r="O177" s="158" t="e">
        <f>AVERAGE(E177:J179)</f>
        <v>#N/A</v>
      </c>
      <c r="P177" t="e">
        <f t="shared" si="7"/>
        <v>#N/A</v>
      </c>
    </row>
    <row r="178" spans="1:16" ht="15.75" hidden="1" thickTop="1">
      <c r="A178" s="612"/>
      <c r="B178" s="129"/>
      <c r="C178" s="141"/>
      <c r="D178" s="203" t="e">
        <f>VLOOKUP(B178,Doubles!$C$6:$N$93,3,0)</f>
        <v>#N/A</v>
      </c>
      <c r="E178" s="57" t="e">
        <f>VLOOKUP(B178,Doubles!$C$6:$N$93,4,0)</f>
        <v>#N/A</v>
      </c>
      <c r="F178" s="57" t="e">
        <f>VLOOKUP(B178,Doubles!$C$6:$N$93,5,0)</f>
        <v>#N/A</v>
      </c>
      <c r="G178" s="57" t="e">
        <f>VLOOKUP(B178,Doubles!$C$6:$N$93,6,0)</f>
        <v>#N/A</v>
      </c>
      <c r="H178" s="57" t="e">
        <f>VLOOKUP(B178,Doubles!$C$6:$N$93,7,0)</f>
        <v>#N/A</v>
      </c>
      <c r="I178" s="57" t="e">
        <f>VLOOKUP(B178,Doubles!$C$6:$N$93,8,0)</f>
        <v>#N/A</v>
      </c>
      <c r="J178" s="57" t="e">
        <f>VLOOKUP(B178,Doubles!$C$6:$N$93,9,0)</f>
        <v>#N/A</v>
      </c>
      <c r="K178" s="57" t="e">
        <f>VLOOKUP(B178,Doubles!$C$6:$N$93,10,0)</f>
        <v>#N/A</v>
      </c>
      <c r="L178" s="57" t="e">
        <f>VLOOKUP(B178,Doubles!$C$6:$N$93,11,0)</f>
        <v>#N/A</v>
      </c>
      <c r="M178" s="72" t="e">
        <f t="shared" si="8"/>
        <v>#N/A</v>
      </c>
      <c r="N178" s="182" t="e">
        <f>SUM(E177:L179)</f>
        <v>#N/A</v>
      </c>
      <c r="O178" s="156" t="e">
        <f>AVERAGE(E177:J179)</f>
        <v>#N/A</v>
      </c>
      <c r="P178" t="e">
        <f t="shared" si="7"/>
        <v>#N/A</v>
      </c>
    </row>
    <row r="179" spans="1:18" ht="15.75" customHeight="1" hidden="1" thickBot="1">
      <c r="A179" s="613"/>
      <c r="B179" s="137"/>
      <c r="C179" s="137"/>
      <c r="D179" s="204" t="e">
        <f>VLOOKUP(B179,Teams!C201:L284,3,0)</f>
        <v>#N/A</v>
      </c>
      <c r="E179" s="117" t="e">
        <f>VLOOKUP(B179,Teams!$C$6:$L$89,4,0)</f>
        <v>#N/A</v>
      </c>
      <c r="F179" s="117" t="e">
        <f>VLOOKUP(B179,Teams!$C$6:$L$89,5,0)</f>
        <v>#N/A</v>
      </c>
      <c r="G179" s="117" t="e">
        <f>VLOOKUP(B179,Teams!$C$6:$L$89,6,0)</f>
        <v>#N/A</v>
      </c>
      <c r="H179" s="117" t="e">
        <f>VLOOKUP(B179,Teams!$C$6:$L$89,7,0)</f>
        <v>#N/A</v>
      </c>
      <c r="I179" s="117"/>
      <c r="J179" s="117"/>
      <c r="K179" s="117" t="e">
        <f>VLOOKUP(B179,Teams!$C$6:$L$89,8,0)</f>
        <v>#N/A</v>
      </c>
      <c r="L179" s="117" t="e">
        <f>VLOOKUP(B179,Teams!$C$6:$L$89,9,0)</f>
        <v>#N/A</v>
      </c>
      <c r="M179" s="290" t="e">
        <f t="shared" si="8"/>
        <v>#N/A</v>
      </c>
      <c r="N179" s="181" t="e">
        <f>SUM(E177:L179)</f>
        <v>#N/A</v>
      </c>
      <c r="O179" s="157" t="e">
        <f>AVERAGE(E177:J179)</f>
        <v>#N/A</v>
      </c>
      <c r="P179" t="e">
        <f t="shared" si="7"/>
        <v>#N/A</v>
      </c>
      <c r="R179" t="e">
        <f>(M177+M178+M179)</f>
        <v>#N/A</v>
      </c>
    </row>
    <row r="180" spans="1:16" ht="15.75" hidden="1" thickTop="1">
      <c r="A180" s="612" t="s">
        <v>72</v>
      </c>
      <c r="B180" s="139"/>
      <c r="C180" s="121" t="e">
        <f>VLOOKUP(B180,Single!$C$6:$N$95,2,0)</f>
        <v>#N/A</v>
      </c>
      <c r="D180" s="122" t="e">
        <f>VLOOKUP(B180,Single!$C$6:$N$95,3,0)</f>
        <v>#N/A</v>
      </c>
      <c r="E180" s="122" t="e">
        <f>VLOOKUP(B180,Single!$C$6:$N$95,4,0)</f>
        <v>#N/A</v>
      </c>
      <c r="F180" s="122" t="e">
        <f>VLOOKUP(B180,Single!$C$6:$N$95,5,0)</f>
        <v>#N/A</v>
      </c>
      <c r="G180" s="122" t="e">
        <f>VLOOKUP(B180,Single!$C$6:$N$95,6,0)</f>
        <v>#N/A</v>
      </c>
      <c r="H180" s="122" t="e">
        <f>VLOOKUP(B180,Single!$C$6:$N$95,7,0)</f>
        <v>#N/A</v>
      </c>
      <c r="I180" s="122" t="e">
        <f>VLOOKUP(B180,Single!$C$6:$N$95,8,0)</f>
        <v>#N/A</v>
      </c>
      <c r="J180" s="122" t="e">
        <f>VLOOKUP(B180,Single!$C$6:$N$95,9,0)</f>
        <v>#N/A</v>
      </c>
      <c r="K180" s="122" t="e">
        <f>VLOOKUP(B180,Single!$C$6:$N$95,10,0)</f>
        <v>#N/A</v>
      </c>
      <c r="L180" s="122" t="e">
        <f>VLOOKUP(B180,Single!$C$6:$N$95,11,0)</f>
        <v>#N/A</v>
      </c>
      <c r="M180" s="56" t="e">
        <f t="shared" si="8"/>
        <v>#N/A</v>
      </c>
      <c r="N180" s="81" t="e">
        <f>SUM(E180:L182)</f>
        <v>#N/A</v>
      </c>
      <c r="O180" s="158" t="e">
        <f>AVERAGE(E180:J182)</f>
        <v>#N/A</v>
      </c>
      <c r="P180" t="e">
        <f t="shared" si="7"/>
        <v>#N/A</v>
      </c>
    </row>
    <row r="181" spans="1:16" ht="15.75" hidden="1" thickTop="1">
      <c r="A181" s="612"/>
      <c r="B181" s="129"/>
      <c r="C181" s="141"/>
      <c r="D181" s="203" t="e">
        <f>VLOOKUP(B181,Doubles!$C$6:$N$93,3,0)</f>
        <v>#N/A</v>
      </c>
      <c r="E181" s="57" t="e">
        <f>VLOOKUP(B181,Doubles!$C$6:$N$93,4,0)</f>
        <v>#N/A</v>
      </c>
      <c r="F181" s="57" t="e">
        <f>VLOOKUP(B181,Doubles!$C$6:$N$93,5,0)</f>
        <v>#N/A</v>
      </c>
      <c r="G181" s="57" t="e">
        <f>VLOOKUP(B181,Doubles!$C$6:$N$93,6,0)</f>
        <v>#N/A</v>
      </c>
      <c r="H181" s="57" t="e">
        <f>VLOOKUP(B181,Doubles!$C$6:$N$93,7,0)</f>
        <v>#N/A</v>
      </c>
      <c r="I181" s="57" t="e">
        <f>VLOOKUP(B181,Doubles!$C$6:$N$93,8,0)</f>
        <v>#N/A</v>
      </c>
      <c r="J181" s="57" t="e">
        <f>VLOOKUP(B181,Doubles!$C$6:$N$93,9,0)</f>
        <v>#N/A</v>
      </c>
      <c r="K181" s="57" t="e">
        <f>VLOOKUP(B181,Doubles!$C$6:$N$93,10,0)</f>
        <v>#N/A</v>
      </c>
      <c r="L181" s="57" t="e">
        <f>VLOOKUP(B181,Doubles!$C$6:$N$93,11,0)</f>
        <v>#N/A</v>
      </c>
      <c r="M181" s="72" t="e">
        <f t="shared" si="8"/>
        <v>#N/A</v>
      </c>
      <c r="N181" s="182" t="e">
        <f>SUM(E180:L182)</f>
        <v>#N/A</v>
      </c>
      <c r="O181" s="156" t="e">
        <f>AVERAGE(E180:J182)</f>
        <v>#N/A</v>
      </c>
      <c r="P181" t="e">
        <f t="shared" si="7"/>
        <v>#N/A</v>
      </c>
    </row>
    <row r="182" spans="1:18" ht="15.75" customHeight="1" hidden="1" thickBot="1">
      <c r="A182" s="613"/>
      <c r="B182" s="137"/>
      <c r="C182" s="137"/>
      <c r="D182" s="204" t="e">
        <f>VLOOKUP(B182,Teams!C204:L287,3,0)</f>
        <v>#N/A</v>
      </c>
      <c r="E182" s="117" t="e">
        <f>VLOOKUP(B182,Teams!$C$6:$L$89,4,0)</f>
        <v>#N/A</v>
      </c>
      <c r="F182" s="117" t="e">
        <f>VLOOKUP(B182,Teams!$C$6:$L$89,5,0)</f>
        <v>#N/A</v>
      </c>
      <c r="G182" s="117" t="e">
        <f>VLOOKUP(B182,Teams!$C$6:$L$89,6,0)</f>
        <v>#N/A</v>
      </c>
      <c r="H182" s="117" t="e">
        <f>VLOOKUP(B182,Teams!$C$6:$L$89,7,0)</f>
        <v>#N/A</v>
      </c>
      <c r="I182" s="117"/>
      <c r="J182" s="117"/>
      <c r="K182" s="117" t="e">
        <f>VLOOKUP(B182,Teams!$C$6:$L$89,8,0)</f>
        <v>#N/A</v>
      </c>
      <c r="L182" s="117" t="e">
        <f>VLOOKUP(B182,Teams!$C$6:$L$89,9,0)</f>
        <v>#N/A</v>
      </c>
      <c r="M182" s="290" t="e">
        <f t="shared" si="8"/>
        <v>#N/A</v>
      </c>
      <c r="N182" s="181" t="e">
        <f>SUM(E180:L182)</f>
        <v>#N/A</v>
      </c>
      <c r="O182" s="157" t="e">
        <f>AVERAGE(E180:J182)</f>
        <v>#N/A</v>
      </c>
      <c r="P182" t="e">
        <f t="shared" si="7"/>
        <v>#N/A</v>
      </c>
      <c r="R182" t="e">
        <f>(M180+M181+M182)</f>
        <v>#N/A</v>
      </c>
    </row>
    <row r="183" spans="1:16" ht="15.75" hidden="1" thickTop="1">
      <c r="A183" s="612" t="s">
        <v>73</v>
      </c>
      <c r="B183" s="139"/>
      <c r="C183" s="121" t="e">
        <f>VLOOKUP(B183,Single!$C$6:$N$95,2,0)</f>
        <v>#N/A</v>
      </c>
      <c r="D183" s="122" t="e">
        <f>VLOOKUP(B183,Single!$C$6:$N$95,3,0)</f>
        <v>#N/A</v>
      </c>
      <c r="E183" s="122" t="e">
        <f>VLOOKUP(B183,Single!$C$6:$N$95,4,0)</f>
        <v>#N/A</v>
      </c>
      <c r="F183" s="122" t="e">
        <f>VLOOKUP(B183,Single!$C$6:$N$95,5,0)</f>
        <v>#N/A</v>
      </c>
      <c r="G183" s="122" t="e">
        <f>VLOOKUP(B183,Single!$C$6:$N$95,6,0)</f>
        <v>#N/A</v>
      </c>
      <c r="H183" s="122" t="e">
        <f>VLOOKUP(B183,Single!$C$6:$N$95,7,0)</f>
        <v>#N/A</v>
      </c>
      <c r="I183" s="122" t="e">
        <f>VLOOKUP(B183,Single!$C$6:$N$95,8,0)</f>
        <v>#N/A</v>
      </c>
      <c r="J183" s="122" t="e">
        <f>VLOOKUP(B183,Single!$C$6:$N$95,9,0)</f>
        <v>#N/A</v>
      </c>
      <c r="K183" s="122" t="e">
        <f>VLOOKUP(B183,Single!$C$6:$N$95,10,0)</f>
        <v>#N/A</v>
      </c>
      <c r="L183" s="122" t="e">
        <f>VLOOKUP(B183,Single!$C$6:$N$95,11,0)</f>
        <v>#N/A</v>
      </c>
      <c r="M183" s="56" t="e">
        <f t="shared" si="8"/>
        <v>#N/A</v>
      </c>
      <c r="N183" s="81" t="e">
        <f>SUM(E183:L185)</f>
        <v>#N/A</v>
      </c>
      <c r="O183" s="158" t="e">
        <f>AVERAGE(E183:J185)</f>
        <v>#N/A</v>
      </c>
      <c r="P183" t="e">
        <f t="shared" si="7"/>
        <v>#N/A</v>
      </c>
    </row>
    <row r="184" spans="1:16" ht="15.75" hidden="1" thickTop="1">
      <c r="A184" s="612"/>
      <c r="B184" s="129"/>
      <c r="C184" s="141"/>
      <c r="D184" s="203" t="e">
        <f>VLOOKUP(B184,Doubles!$C$6:$N$93,3,0)</f>
        <v>#N/A</v>
      </c>
      <c r="E184" s="57" t="e">
        <f>VLOOKUP(B184,Doubles!$C$6:$N$93,4,0)</f>
        <v>#N/A</v>
      </c>
      <c r="F184" s="57" t="e">
        <f>VLOOKUP(B184,Doubles!$C$6:$N$93,5,0)</f>
        <v>#N/A</v>
      </c>
      <c r="G184" s="57" t="e">
        <f>VLOOKUP(B184,Doubles!$C$6:$N$93,6,0)</f>
        <v>#N/A</v>
      </c>
      <c r="H184" s="57" t="e">
        <f>VLOOKUP(B184,Doubles!$C$6:$N$93,7,0)</f>
        <v>#N/A</v>
      </c>
      <c r="I184" s="57" t="e">
        <f>VLOOKUP(B184,Doubles!$C$6:$N$93,8,0)</f>
        <v>#N/A</v>
      </c>
      <c r="J184" s="57" t="e">
        <f>VLOOKUP(B184,Doubles!$C$6:$N$93,9,0)</f>
        <v>#N/A</v>
      </c>
      <c r="K184" s="57" t="e">
        <f>VLOOKUP(B184,Doubles!$C$6:$N$93,10,0)</f>
        <v>#N/A</v>
      </c>
      <c r="L184" s="57" t="e">
        <f>VLOOKUP(B184,Doubles!$C$6:$N$93,11,0)</f>
        <v>#N/A</v>
      </c>
      <c r="M184" s="72" t="e">
        <f t="shared" si="8"/>
        <v>#N/A</v>
      </c>
      <c r="N184" s="182" t="e">
        <f>SUM(E183:L185)</f>
        <v>#N/A</v>
      </c>
      <c r="O184" s="156" t="e">
        <f>AVERAGE(E183:J185)</f>
        <v>#N/A</v>
      </c>
      <c r="P184" t="e">
        <f t="shared" si="7"/>
        <v>#N/A</v>
      </c>
    </row>
    <row r="185" spans="1:18" ht="15.75" customHeight="1" hidden="1" thickBot="1">
      <c r="A185" s="613"/>
      <c r="B185" s="137"/>
      <c r="C185" s="137"/>
      <c r="D185" s="204" t="e">
        <f>VLOOKUP(B185,Teams!C207:L290,3,0)</f>
        <v>#N/A</v>
      </c>
      <c r="E185" s="117" t="e">
        <f>VLOOKUP(B185,Teams!$C$6:$L$89,4,0)</f>
        <v>#N/A</v>
      </c>
      <c r="F185" s="117" t="e">
        <f>VLOOKUP(B185,Teams!$C$6:$L$89,5,0)</f>
        <v>#N/A</v>
      </c>
      <c r="G185" s="117" t="e">
        <f>VLOOKUP(B185,Teams!$C$6:$L$89,6,0)</f>
        <v>#N/A</v>
      </c>
      <c r="H185" s="117" t="e">
        <f>VLOOKUP(B185,Teams!$C$6:$L$89,7,0)</f>
        <v>#N/A</v>
      </c>
      <c r="I185" s="117"/>
      <c r="J185" s="117"/>
      <c r="K185" s="117" t="e">
        <f>VLOOKUP(B185,Teams!$C$6:$L$89,8,0)</f>
        <v>#N/A</v>
      </c>
      <c r="L185" s="117" t="e">
        <f>VLOOKUP(B185,Teams!$C$6:$L$89,9,0)</f>
        <v>#N/A</v>
      </c>
      <c r="M185" s="290" t="e">
        <f t="shared" si="8"/>
        <v>#N/A</v>
      </c>
      <c r="N185" s="181" t="e">
        <f>SUM(E183:L185)</f>
        <v>#N/A</v>
      </c>
      <c r="O185" s="157" t="e">
        <f>AVERAGE(E183:J185)</f>
        <v>#N/A</v>
      </c>
      <c r="P185" t="e">
        <f t="shared" si="7"/>
        <v>#N/A</v>
      </c>
      <c r="R185" t="e">
        <f>(M183+M184+M185)</f>
        <v>#N/A</v>
      </c>
    </row>
    <row r="186" spans="1:16" ht="15.75" hidden="1" thickTop="1">
      <c r="A186" s="612" t="s">
        <v>74</v>
      </c>
      <c r="B186" s="139"/>
      <c r="C186" s="121" t="e">
        <f>VLOOKUP(B186,Single!$C$6:$N$95,2,0)</f>
        <v>#N/A</v>
      </c>
      <c r="D186" s="122" t="e">
        <f>VLOOKUP(B186,Single!$C$6:$N$95,3,0)</f>
        <v>#N/A</v>
      </c>
      <c r="E186" s="122" t="e">
        <f>VLOOKUP(B186,Single!$C$6:$N$95,4,0)</f>
        <v>#N/A</v>
      </c>
      <c r="F186" s="122" t="e">
        <f>VLOOKUP(B186,Single!$C$6:$N$95,5,0)</f>
        <v>#N/A</v>
      </c>
      <c r="G186" s="122" t="e">
        <f>VLOOKUP(B186,Single!$C$6:$N$95,6,0)</f>
        <v>#N/A</v>
      </c>
      <c r="H186" s="122" t="e">
        <f>VLOOKUP(B186,Single!$C$6:$N$95,7,0)</f>
        <v>#N/A</v>
      </c>
      <c r="I186" s="122" t="e">
        <f>VLOOKUP(B186,Single!$C$6:$N$95,8,0)</f>
        <v>#N/A</v>
      </c>
      <c r="J186" s="122" t="e">
        <f>VLOOKUP(B186,Single!$C$6:$N$95,9,0)</f>
        <v>#N/A</v>
      </c>
      <c r="K186" s="122" t="e">
        <f>VLOOKUP(B186,Single!$C$6:$N$95,10,0)</f>
        <v>#N/A</v>
      </c>
      <c r="L186" s="122" t="e">
        <f>VLOOKUP(B186,Single!$C$6:$N$95,11,0)</f>
        <v>#N/A</v>
      </c>
      <c r="M186" s="56" t="e">
        <f t="shared" si="8"/>
        <v>#N/A</v>
      </c>
      <c r="N186" s="81" t="e">
        <f>SUM(E186:L188)</f>
        <v>#N/A</v>
      </c>
      <c r="O186" s="158" t="e">
        <f>AVERAGE(E186:J188)</f>
        <v>#N/A</v>
      </c>
      <c r="P186" t="e">
        <f t="shared" si="7"/>
        <v>#N/A</v>
      </c>
    </row>
    <row r="187" spans="1:16" ht="15.75" hidden="1" thickTop="1">
      <c r="A187" s="612"/>
      <c r="B187" s="129"/>
      <c r="C187" s="141"/>
      <c r="D187" s="203" t="e">
        <f>VLOOKUP(B187,Doubles!$C$6:$N$93,3,0)</f>
        <v>#N/A</v>
      </c>
      <c r="E187" s="57" t="e">
        <f>VLOOKUP(B187,Doubles!$C$6:$N$93,4,0)</f>
        <v>#N/A</v>
      </c>
      <c r="F187" s="57" t="e">
        <f>VLOOKUP(B187,Doubles!$C$6:$N$93,5,0)</f>
        <v>#N/A</v>
      </c>
      <c r="G187" s="57" t="e">
        <f>VLOOKUP(B187,Doubles!$C$6:$N$93,6,0)</f>
        <v>#N/A</v>
      </c>
      <c r="H187" s="57" t="e">
        <f>VLOOKUP(B187,Doubles!$C$6:$N$93,7,0)</f>
        <v>#N/A</v>
      </c>
      <c r="I187" s="57" t="e">
        <f>VLOOKUP(B187,Doubles!$C$6:$N$93,8,0)</f>
        <v>#N/A</v>
      </c>
      <c r="J187" s="57" t="e">
        <f>VLOOKUP(B187,Doubles!$C$6:$N$93,9,0)</f>
        <v>#N/A</v>
      </c>
      <c r="K187" s="57" t="e">
        <f>VLOOKUP(B187,Doubles!$C$6:$N$93,10,0)</f>
        <v>#N/A</v>
      </c>
      <c r="L187" s="57" t="e">
        <f>VLOOKUP(B187,Doubles!$C$6:$N$93,11,0)</f>
        <v>#N/A</v>
      </c>
      <c r="M187" s="72" t="e">
        <f t="shared" si="8"/>
        <v>#N/A</v>
      </c>
      <c r="N187" s="182" t="e">
        <f>SUM(E186:L188)</f>
        <v>#N/A</v>
      </c>
      <c r="O187" s="156" t="e">
        <f>AVERAGE(E186:J188)</f>
        <v>#N/A</v>
      </c>
      <c r="P187" t="e">
        <f t="shared" si="7"/>
        <v>#N/A</v>
      </c>
    </row>
    <row r="188" spans="1:18" ht="15.75" customHeight="1" hidden="1" thickBot="1">
      <c r="A188" s="613"/>
      <c r="B188" s="137"/>
      <c r="C188" s="137"/>
      <c r="D188" s="204" t="e">
        <f>VLOOKUP(B188,Teams!C210:L293,3,0)</f>
        <v>#N/A</v>
      </c>
      <c r="E188" s="117" t="e">
        <f>VLOOKUP(B188,Teams!$C$6:$L$89,4,0)</f>
        <v>#N/A</v>
      </c>
      <c r="F188" s="117" t="e">
        <f>VLOOKUP(B188,Teams!$C$6:$L$89,5,0)</f>
        <v>#N/A</v>
      </c>
      <c r="G188" s="117" t="e">
        <f>VLOOKUP(B188,Teams!$C$6:$L$89,6,0)</f>
        <v>#N/A</v>
      </c>
      <c r="H188" s="117" t="e">
        <f>VLOOKUP(B188,Teams!$C$6:$L$89,7,0)</f>
        <v>#N/A</v>
      </c>
      <c r="I188" s="117"/>
      <c r="J188" s="117"/>
      <c r="K188" s="117" t="e">
        <f>VLOOKUP(B188,Teams!$C$6:$L$89,8,0)</f>
        <v>#N/A</v>
      </c>
      <c r="L188" s="117" t="e">
        <f>VLOOKUP(B188,Teams!$C$6:$L$89,9,0)</f>
        <v>#N/A</v>
      </c>
      <c r="M188" s="290" t="e">
        <f t="shared" si="8"/>
        <v>#N/A</v>
      </c>
      <c r="N188" s="181" t="e">
        <f>SUM(E186:L188)</f>
        <v>#N/A</v>
      </c>
      <c r="O188" s="157" t="e">
        <f>AVERAGE(E186:J188)</f>
        <v>#N/A</v>
      </c>
      <c r="P188" t="e">
        <f t="shared" si="7"/>
        <v>#N/A</v>
      </c>
      <c r="R188" t="e">
        <f>(M186+M187+M188)</f>
        <v>#N/A</v>
      </c>
    </row>
    <row r="189" spans="1:16" ht="15.75" hidden="1" thickTop="1">
      <c r="A189" s="612" t="s">
        <v>75</v>
      </c>
      <c r="B189" s="139"/>
      <c r="C189" s="121" t="e">
        <f>VLOOKUP(B189,Single!$C$6:$N$95,2,0)</f>
        <v>#N/A</v>
      </c>
      <c r="D189" s="122" t="e">
        <f>VLOOKUP(B189,Single!$C$6:$N$95,3,0)</f>
        <v>#N/A</v>
      </c>
      <c r="E189" s="122" t="e">
        <f>VLOOKUP(B189,Single!$C$6:$N$95,4,0)</f>
        <v>#N/A</v>
      </c>
      <c r="F189" s="122" t="e">
        <f>VLOOKUP(B189,Single!$C$6:$N$95,5,0)</f>
        <v>#N/A</v>
      </c>
      <c r="G189" s="122" t="e">
        <f>VLOOKUP(B189,Single!$C$6:$N$95,6,0)</f>
        <v>#N/A</v>
      </c>
      <c r="H189" s="122" t="e">
        <f>VLOOKUP(B189,Single!$C$6:$N$95,7,0)</f>
        <v>#N/A</v>
      </c>
      <c r="I189" s="122" t="e">
        <f>VLOOKUP(B189,Single!$C$6:$N$95,8,0)</f>
        <v>#N/A</v>
      </c>
      <c r="J189" s="122" t="e">
        <f>VLOOKUP(B189,Single!$C$6:$N$95,9,0)</f>
        <v>#N/A</v>
      </c>
      <c r="K189" s="122" t="e">
        <f>VLOOKUP(B189,Single!$C$6:$N$95,10,0)</f>
        <v>#N/A</v>
      </c>
      <c r="L189" s="122" t="e">
        <f>VLOOKUP(B189,Single!$C$6:$N$95,11,0)</f>
        <v>#N/A</v>
      </c>
      <c r="M189" s="56" t="e">
        <f t="shared" si="8"/>
        <v>#N/A</v>
      </c>
      <c r="N189" s="81" t="e">
        <f>SUM(E189:L191)</f>
        <v>#N/A</v>
      </c>
      <c r="O189" s="158" t="e">
        <f>AVERAGE(E189:J191)</f>
        <v>#N/A</v>
      </c>
      <c r="P189" t="e">
        <f t="shared" si="7"/>
        <v>#N/A</v>
      </c>
    </row>
    <row r="190" spans="1:16" ht="15.75" hidden="1" thickTop="1">
      <c r="A190" s="612"/>
      <c r="B190" s="129"/>
      <c r="C190" s="141"/>
      <c r="D190" s="203" t="e">
        <f>VLOOKUP(B190,Doubles!$C$6:$N$93,3,0)</f>
        <v>#N/A</v>
      </c>
      <c r="E190" s="57" t="e">
        <f>VLOOKUP(B190,Doubles!$C$6:$N$93,4,0)</f>
        <v>#N/A</v>
      </c>
      <c r="F190" s="57" t="e">
        <f>VLOOKUP(B190,Doubles!$C$6:$N$93,5,0)</f>
        <v>#N/A</v>
      </c>
      <c r="G190" s="57" t="e">
        <f>VLOOKUP(B190,Doubles!$C$6:$N$93,6,0)</f>
        <v>#N/A</v>
      </c>
      <c r="H190" s="57" t="e">
        <f>VLOOKUP(B190,Doubles!$C$6:$N$93,7,0)</f>
        <v>#N/A</v>
      </c>
      <c r="I190" s="57" t="e">
        <f>VLOOKUP(B190,Doubles!$C$6:$N$93,8,0)</f>
        <v>#N/A</v>
      </c>
      <c r="J190" s="57" t="e">
        <f>VLOOKUP(B190,Doubles!$C$6:$N$93,9,0)</f>
        <v>#N/A</v>
      </c>
      <c r="K190" s="57" t="e">
        <f>VLOOKUP(B190,Doubles!$C$6:$N$93,10,0)</f>
        <v>#N/A</v>
      </c>
      <c r="L190" s="57" t="e">
        <f>VLOOKUP(B190,Doubles!$C$6:$N$93,11,0)</f>
        <v>#N/A</v>
      </c>
      <c r="M190" s="72" t="e">
        <f t="shared" si="8"/>
        <v>#N/A</v>
      </c>
      <c r="N190" s="182" t="e">
        <f>SUM(E189:L191)</f>
        <v>#N/A</v>
      </c>
      <c r="O190" s="156" t="e">
        <f>AVERAGE(E189:J191)</f>
        <v>#N/A</v>
      </c>
      <c r="P190" t="e">
        <f t="shared" si="7"/>
        <v>#N/A</v>
      </c>
    </row>
    <row r="191" spans="1:18" ht="15.75" customHeight="1" hidden="1" thickBot="1">
      <c r="A191" s="613"/>
      <c r="B191" s="137"/>
      <c r="C191" s="137"/>
      <c r="D191" s="204" t="e">
        <f>VLOOKUP(B191,Teams!C213:L296,3,0)</f>
        <v>#N/A</v>
      </c>
      <c r="E191" s="117" t="e">
        <f>VLOOKUP(B191,Teams!$C$6:$L$89,4,0)</f>
        <v>#N/A</v>
      </c>
      <c r="F191" s="117" t="e">
        <f>VLOOKUP(B191,Teams!$C$6:$L$89,5,0)</f>
        <v>#N/A</v>
      </c>
      <c r="G191" s="117" t="e">
        <f>VLOOKUP(B191,Teams!$C$6:$L$89,6,0)</f>
        <v>#N/A</v>
      </c>
      <c r="H191" s="117" t="e">
        <f>VLOOKUP(B191,Teams!$C$6:$L$89,7,0)</f>
        <v>#N/A</v>
      </c>
      <c r="I191" s="117"/>
      <c r="J191" s="117"/>
      <c r="K191" s="117" t="e">
        <f>VLOOKUP(B191,Teams!$C$6:$L$89,8,0)</f>
        <v>#N/A</v>
      </c>
      <c r="L191" s="117" t="e">
        <f>VLOOKUP(B191,Teams!$C$6:$L$89,9,0)</f>
        <v>#N/A</v>
      </c>
      <c r="M191" s="290" t="e">
        <f t="shared" si="8"/>
        <v>#N/A</v>
      </c>
      <c r="N191" s="181" t="e">
        <f>SUM(E189:L191)</f>
        <v>#N/A</v>
      </c>
      <c r="O191" s="157" t="e">
        <f>AVERAGE(E189:J191)</f>
        <v>#N/A</v>
      </c>
      <c r="P191" t="e">
        <f t="shared" si="7"/>
        <v>#N/A</v>
      </c>
      <c r="R191" t="e">
        <f>(M189+M190+M191)</f>
        <v>#N/A</v>
      </c>
    </row>
    <row r="192" ht="15" thickTop="1"/>
  </sheetData>
  <sheetProtection/>
  <mergeCells count="78">
    <mergeCell ref="A1:O1"/>
    <mergeCell ref="A2:A5"/>
    <mergeCell ref="B2:B5"/>
    <mergeCell ref="C2:C5"/>
    <mergeCell ref="D2:D5"/>
    <mergeCell ref="E2:E5"/>
    <mergeCell ref="F2:F5"/>
    <mergeCell ref="G2:G5"/>
    <mergeCell ref="H2:H5"/>
    <mergeCell ref="I2:I5"/>
    <mergeCell ref="M2:M5"/>
    <mergeCell ref="A12:A14"/>
    <mergeCell ref="A15:A17"/>
    <mergeCell ref="A18:A20"/>
    <mergeCell ref="A21:A23"/>
    <mergeCell ref="O2:O5"/>
    <mergeCell ref="A6:A8"/>
    <mergeCell ref="J2:J5"/>
    <mergeCell ref="K2:K5"/>
    <mergeCell ref="L2:L5"/>
    <mergeCell ref="N2:N5"/>
    <mergeCell ref="A9:A11"/>
    <mergeCell ref="A51:A53"/>
    <mergeCell ref="A24:A26"/>
    <mergeCell ref="A27:A29"/>
    <mergeCell ref="A30:A32"/>
    <mergeCell ref="A33:A35"/>
    <mergeCell ref="A36:A38"/>
    <mergeCell ref="A39:A41"/>
    <mergeCell ref="A42:A44"/>
    <mergeCell ref="A45:A47"/>
    <mergeCell ref="A48:A50"/>
    <mergeCell ref="A84:A86"/>
    <mergeCell ref="A54:A56"/>
    <mergeCell ref="A57:A59"/>
    <mergeCell ref="A60:A62"/>
    <mergeCell ref="A63:A65"/>
    <mergeCell ref="A66:A68"/>
    <mergeCell ref="A69:A71"/>
    <mergeCell ref="A72:A74"/>
    <mergeCell ref="A75:A77"/>
    <mergeCell ref="A78:A80"/>
    <mergeCell ref="A81:A83"/>
    <mergeCell ref="A120:A122"/>
    <mergeCell ref="A87:A89"/>
    <mergeCell ref="A90:A92"/>
    <mergeCell ref="A93:A95"/>
    <mergeCell ref="A96:A98"/>
    <mergeCell ref="A99:A101"/>
    <mergeCell ref="A102:A104"/>
    <mergeCell ref="A105:A107"/>
    <mergeCell ref="A108:A110"/>
    <mergeCell ref="A111:A113"/>
    <mergeCell ref="A114:A116"/>
    <mergeCell ref="A117:A119"/>
    <mergeCell ref="A135:A137"/>
    <mergeCell ref="A123:A125"/>
    <mergeCell ref="A126:A128"/>
    <mergeCell ref="A129:A131"/>
    <mergeCell ref="A132:A134"/>
    <mergeCell ref="A138:A140"/>
    <mergeCell ref="A141:A143"/>
    <mergeCell ref="A144:A146"/>
    <mergeCell ref="A147:A149"/>
    <mergeCell ref="A150:A152"/>
    <mergeCell ref="A153:A155"/>
    <mergeCell ref="A156:A158"/>
    <mergeCell ref="A159:A161"/>
    <mergeCell ref="A162:A164"/>
    <mergeCell ref="A180:A182"/>
    <mergeCell ref="A183:A185"/>
    <mergeCell ref="A186:A188"/>
    <mergeCell ref="A189:A191"/>
    <mergeCell ref="A165:A167"/>
    <mergeCell ref="A168:A170"/>
    <mergeCell ref="A171:A173"/>
    <mergeCell ref="A174:A176"/>
    <mergeCell ref="A177:A179"/>
  </mergeCells>
  <conditionalFormatting sqref="A6 K77:M77 K8:M8 K11:M11 K14:M14 E22:J22 K20:M20 K17:M17 K38:M38 K56:M56 E13:J13 E19:J19 E16:J16 E10:J10 E8:H8 E11:H11 E14:H14 E17:H17 E20:H20 E23:H23 K26:M26 K29:M29 E37:J37 K32:M32 K41:M41 E28:J28 E31:J31 E25:J25 E26:H26 E29:H29 E32:H32 E38:H38 E40:J40 K44:M44 K47:M47 E55:J55 K53:M53 K50:M50 K59:M59 E46:J46 E52:J52 E49:J49 E43:J43 E44:H44 E47:H47 E50:H50 E53:H53 E56:H56 E58:J58 E59:H59 K62:M62 E61:J61 E62:H62 K65:M65 K68:M68 E76:J76 K74:M74 K71:M71 K80:M80 E67:J67 E73:J73 E70:J70 E64:J64 E65:H65 E68:H68 E71:H71 E74:H74 E77:H77 E79:J79 E80:H80 K83:M83 K86:M86 K92:M92 K89:M89 K98:M98 E82:J83 E85:J86 E88:J89 E91:J92 E94:J95 K101:M101 E41:G41 E128:J128 F126:J127 L125:M125 L128:M128 L131:M131 L137:M137 L134:M134 L140:M140 L143:M143 L146 L149 L152 L155 L158 L161 L164 L167 L170 L173 L176 L179 L182 L185 L188 L191 E6:J7 F129:J129 E33:J35 D7:D8 E97:J125 A9 A12 A15 A18 A21 A24 A27 A30 A33 A36 A39 A42 A45 A48 A51 A54 A57 A60 A63 A66 A69 A72 A75 A78 A81 A84 A87 A90 A93 A96 A99 A102 A105 A108 A111 A114 A117 A120 A123 A126 A129 A132 A135 E130:J153 P97:P149 A138 A141 A144 A147 A150 A153 A156 A159 A162 A165 A168 A171 A174 A177 A180 A183 A186 A189 E155:J191">
    <cfRule type="cellIs" priority="243" dxfId="279" operator="between" stopIfTrue="1">
      <formula>200</formula>
      <formula>219</formula>
    </cfRule>
    <cfRule type="cellIs" priority="244" dxfId="280" operator="between" stopIfTrue="1">
      <formula>220</formula>
      <formula>249</formula>
    </cfRule>
    <cfRule type="cellIs" priority="245" dxfId="281" operator="between" stopIfTrue="1">
      <formula>250</formula>
      <formula>300</formula>
    </cfRule>
  </conditionalFormatting>
  <conditionalFormatting sqref="J41 E41:H41 E128:J128 F126:J127 F129:J129 D7:D8 E7:J40 E42:J125 E130:J153 P7:P149 E155:J191">
    <cfRule type="cellIs" priority="239" dxfId="283" operator="between">
      <formula>250</formula>
      <formula>300</formula>
    </cfRule>
    <cfRule type="cellIs" priority="240" dxfId="284" operator="between">
      <formula>250</formula>
      <formula>300</formula>
    </cfRule>
    <cfRule type="cellIs" priority="241" dxfId="285" operator="between">
      <formula>220</formula>
      <formula>249</formula>
    </cfRule>
    <cfRule type="cellIs" priority="242" dxfId="286" operator="between">
      <formula>200</formula>
      <formula>219</formula>
    </cfRule>
  </conditionalFormatting>
  <conditionalFormatting sqref="L95:M95">
    <cfRule type="cellIs" priority="74" dxfId="279" operator="between" stopIfTrue="1">
      <formula>200</formula>
      <formula>219</formula>
    </cfRule>
    <cfRule type="cellIs" priority="75" dxfId="280" operator="between" stopIfTrue="1">
      <formula>220</formula>
      <formula>249</formula>
    </cfRule>
    <cfRule type="cellIs" priority="76" dxfId="281" operator="between" stopIfTrue="1">
      <formula>250</formula>
      <formula>300</formula>
    </cfRule>
  </conditionalFormatting>
  <conditionalFormatting sqref="M146">
    <cfRule type="cellIs" priority="71" dxfId="279" operator="between" stopIfTrue="1">
      <formula>200</formula>
      <formula>219</formula>
    </cfRule>
    <cfRule type="cellIs" priority="72" dxfId="280" operator="between" stopIfTrue="1">
      <formula>220</formula>
      <formula>249</formula>
    </cfRule>
    <cfRule type="cellIs" priority="73" dxfId="281" operator="between" stopIfTrue="1">
      <formula>250</formula>
      <formula>300</formula>
    </cfRule>
  </conditionalFormatting>
  <conditionalFormatting sqref="M149">
    <cfRule type="cellIs" priority="68" dxfId="279" operator="between" stopIfTrue="1">
      <formula>200</formula>
      <formula>219</formula>
    </cfRule>
    <cfRule type="cellIs" priority="69" dxfId="280" operator="between" stopIfTrue="1">
      <formula>220</formula>
      <formula>249</formula>
    </cfRule>
    <cfRule type="cellIs" priority="70" dxfId="281" operator="between" stopIfTrue="1">
      <formula>250</formula>
      <formula>300</formula>
    </cfRule>
  </conditionalFormatting>
  <conditionalFormatting sqref="M152">
    <cfRule type="cellIs" priority="65" dxfId="279" operator="between" stopIfTrue="1">
      <formula>200</formula>
      <formula>219</formula>
    </cfRule>
    <cfRule type="cellIs" priority="66" dxfId="280" operator="between" stopIfTrue="1">
      <formula>220</formula>
      <formula>249</formula>
    </cfRule>
    <cfRule type="cellIs" priority="67" dxfId="281" operator="between" stopIfTrue="1">
      <formula>250</formula>
      <formula>300</formula>
    </cfRule>
  </conditionalFormatting>
  <conditionalFormatting sqref="M155">
    <cfRule type="cellIs" priority="62" dxfId="279" operator="between" stopIfTrue="1">
      <formula>200</formula>
      <formula>219</formula>
    </cfRule>
    <cfRule type="cellIs" priority="63" dxfId="280" operator="between" stopIfTrue="1">
      <formula>220</formula>
      <formula>249</formula>
    </cfRule>
    <cfRule type="cellIs" priority="64" dxfId="281" operator="between" stopIfTrue="1">
      <formula>250</formula>
      <formula>300</formula>
    </cfRule>
  </conditionalFormatting>
  <conditionalFormatting sqref="M158">
    <cfRule type="cellIs" priority="59" dxfId="279" operator="between" stopIfTrue="1">
      <formula>200</formula>
      <formula>219</formula>
    </cfRule>
    <cfRule type="cellIs" priority="60" dxfId="280" operator="between" stopIfTrue="1">
      <formula>220</formula>
      <formula>249</formula>
    </cfRule>
    <cfRule type="cellIs" priority="61" dxfId="281" operator="between" stopIfTrue="1">
      <formula>250</formula>
      <formula>300</formula>
    </cfRule>
  </conditionalFormatting>
  <conditionalFormatting sqref="M161">
    <cfRule type="cellIs" priority="56" dxfId="279" operator="between" stopIfTrue="1">
      <formula>200</formula>
      <formula>219</formula>
    </cfRule>
    <cfRule type="cellIs" priority="57" dxfId="280" operator="between" stopIfTrue="1">
      <formula>220</formula>
      <formula>249</formula>
    </cfRule>
    <cfRule type="cellIs" priority="58" dxfId="281" operator="between" stopIfTrue="1">
      <formula>250</formula>
      <formula>300</formula>
    </cfRule>
  </conditionalFormatting>
  <conditionalFormatting sqref="M164">
    <cfRule type="cellIs" priority="53" dxfId="279" operator="between" stopIfTrue="1">
      <formula>200</formula>
      <formula>219</formula>
    </cfRule>
    <cfRule type="cellIs" priority="54" dxfId="280" operator="between" stopIfTrue="1">
      <formula>220</formula>
      <formula>249</formula>
    </cfRule>
    <cfRule type="cellIs" priority="55" dxfId="281" operator="between" stopIfTrue="1">
      <formula>250</formula>
      <formula>300</formula>
    </cfRule>
  </conditionalFormatting>
  <conditionalFormatting sqref="M167">
    <cfRule type="cellIs" priority="50" dxfId="279" operator="between" stopIfTrue="1">
      <formula>200</formula>
      <formula>219</formula>
    </cfRule>
    <cfRule type="cellIs" priority="51" dxfId="280" operator="between" stopIfTrue="1">
      <formula>220</formula>
      <formula>249</formula>
    </cfRule>
    <cfRule type="cellIs" priority="52" dxfId="281" operator="between" stopIfTrue="1">
      <formula>250</formula>
      <formula>300</formula>
    </cfRule>
  </conditionalFormatting>
  <conditionalFormatting sqref="M170">
    <cfRule type="cellIs" priority="47" dxfId="279" operator="between" stopIfTrue="1">
      <formula>200</formula>
      <formula>219</formula>
    </cfRule>
    <cfRule type="cellIs" priority="48" dxfId="280" operator="between" stopIfTrue="1">
      <formula>220</formula>
      <formula>249</formula>
    </cfRule>
    <cfRule type="cellIs" priority="49" dxfId="281" operator="between" stopIfTrue="1">
      <formula>250</formula>
      <formula>300</formula>
    </cfRule>
  </conditionalFormatting>
  <conditionalFormatting sqref="M173">
    <cfRule type="cellIs" priority="44" dxfId="279" operator="between" stopIfTrue="1">
      <formula>200</formula>
      <formula>219</formula>
    </cfRule>
    <cfRule type="cellIs" priority="45" dxfId="280" operator="between" stopIfTrue="1">
      <formula>220</formula>
      <formula>249</formula>
    </cfRule>
    <cfRule type="cellIs" priority="46" dxfId="281" operator="between" stopIfTrue="1">
      <formula>250</formula>
      <formula>300</formula>
    </cfRule>
  </conditionalFormatting>
  <conditionalFormatting sqref="M176">
    <cfRule type="cellIs" priority="41" dxfId="279" operator="between" stopIfTrue="1">
      <formula>200</formula>
      <formula>219</formula>
    </cfRule>
    <cfRule type="cellIs" priority="42" dxfId="280" operator="between" stopIfTrue="1">
      <formula>220</formula>
      <formula>249</formula>
    </cfRule>
    <cfRule type="cellIs" priority="43" dxfId="281" operator="between" stopIfTrue="1">
      <formula>250</formula>
      <formula>300</formula>
    </cfRule>
  </conditionalFormatting>
  <conditionalFormatting sqref="M179">
    <cfRule type="cellIs" priority="38" dxfId="279" operator="between" stopIfTrue="1">
      <formula>200</formula>
      <formula>219</formula>
    </cfRule>
    <cfRule type="cellIs" priority="39" dxfId="280" operator="between" stopIfTrue="1">
      <formula>220</formula>
      <formula>249</formula>
    </cfRule>
    <cfRule type="cellIs" priority="40" dxfId="281" operator="between" stopIfTrue="1">
      <formula>250</formula>
      <formula>300</formula>
    </cfRule>
  </conditionalFormatting>
  <conditionalFormatting sqref="M182">
    <cfRule type="cellIs" priority="35" dxfId="279" operator="between" stopIfTrue="1">
      <formula>200</formula>
      <formula>219</formula>
    </cfRule>
    <cfRule type="cellIs" priority="36" dxfId="280" operator="between" stopIfTrue="1">
      <formula>220</formula>
      <formula>249</formula>
    </cfRule>
    <cfRule type="cellIs" priority="37" dxfId="281" operator="between" stopIfTrue="1">
      <formula>250</formula>
      <formula>300</formula>
    </cfRule>
  </conditionalFormatting>
  <conditionalFormatting sqref="M185">
    <cfRule type="cellIs" priority="32" dxfId="279" operator="between" stopIfTrue="1">
      <formula>200</formula>
      <formula>219</formula>
    </cfRule>
    <cfRule type="cellIs" priority="33" dxfId="280" operator="between" stopIfTrue="1">
      <formula>220</formula>
      <formula>249</formula>
    </cfRule>
    <cfRule type="cellIs" priority="34" dxfId="281" operator="between" stopIfTrue="1">
      <formula>250</formula>
      <formula>300</formula>
    </cfRule>
  </conditionalFormatting>
  <conditionalFormatting sqref="M188">
    <cfRule type="cellIs" priority="29" dxfId="279" operator="between" stopIfTrue="1">
      <formula>200</formula>
      <formula>219</formula>
    </cfRule>
    <cfRule type="cellIs" priority="30" dxfId="280" operator="between" stopIfTrue="1">
      <formula>220</formula>
      <formula>249</formula>
    </cfRule>
    <cfRule type="cellIs" priority="31" dxfId="281" operator="between" stopIfTrue="1">
      <formula>250</formula>
      <formula>300</formula>
    </cfRule>
  </conditionalFormatting>
  <conditionalFormatting sqref="M191">
    <cfRule type="cellIs" priority="26" dxfId="279" operator="between" stopIfTrue="1">
      <formula>200</formula>
      <formula>219</formula>
    </cfRule>
    <cfRule type="cellIs" priority="27" dxfId="280" operator="between" stopIfTrue="1">
      <formula>220</formula>
      <formula>249</formula>
    </cfRule>
    <cfRule type="cellIs" priority="28" dxfId="281" operator="between" stopIfTrue="1">
      <formula>250</formula>
      <formula>300</formula>
    </cfRule>
  </conditionalFormatting>
  <conditionalFormatting sqref="E6:J153 P6:P149 E155:J191">
    <cfRule type="cellIs" priority="25" dxfId="282" operator="equal">
      <formula>300</formula>
    </cfRule>
  </conditionalFormatting>
  <conditionalFormatting sqref="P22 P13 P19 P16 P10 P37 P28 P31 P25 P40 P55 P46 P52 P49 P43 P58 P61 P76 P67 P73 P70 P64 P79 P82:P83 P85:P86 P88:P89 P91:P92 P94:P95 P6:P7 P33:P35">
    <cfRule type="cellIs" priority="22" dxfId="279" operator="between" stopIfTrue="1">
      <formula>200</formula>
      <formula>219</formula>
    </cfRule>
    <cfRule type="cellIs" priority="23" dxfId="280" operator="between" stopIfTrue="1">
      <formula>220</formula>
      <formula>249</formula>
    </cfRule>
    <cfRule type="cellIs" priority="24" dxfId="281" operator="between" stopIfTrue="1">
      <formula>250</formula>
      <formula>300</formula>
    </cfRule>
  </conditionalFormatting>
  <conditionalFormatting sqref="P4">
    <cfRule type="cellIs" priority="14" dxfId="279" operator="between" stopIfTrue="1">
      <formula>200</formula>
      <formula>219</formula>
    </cfRule>
    <cfRule type="cellIs" priority="15" dxfId="280" operator="between" stopIfTrue="1">
      <formula>220</formula>
      <formula>249</formula>
    </cfRule>
    <cfRule type="cellIs" priority="16" dxfId="281" operator="between" stopIfTrue="1">
      <formula>250</formula>
      <formula>300</formula>
    </cfRule>
  </conditionalFormatting>
  <conditionalFormatting sqref="P4">
    <cfRule type="cellIs" priority="10" dxfId="283" operator="between">
      <formula>250</formula>
      <formula>300</formula>
    </cfRule>
    <cfRule type="cellIs" priority="11" dxfId="284" operator="between">
      <formula>250</formula>
      <formula>300</formula>
    </cfRule>
    <cfRule type="cellIs" priority="12" dxfId="285" operator="between">
      <formula>220</formula>
      <formula>249</formula>
    </cfRule>
    <cfRule type="cellIs" priority="13" dxfId="286" operator="between">
      <formula>200</formula>
      <formula>219</formula>
    </cfRule>
  </conditionalFormatting>
  <conditionalFormatting sqref="P4">
    <cfRule type="cellIs" priority="9" dxfId="282" operator="equal">
      <formula>300</formula>
    </cfRule>
  </conditionalFormatting>
  <conditionalFormatting sqref="L154 E154:J154">
    <cfRule type="cellIs" priority="6" dxfId="279" operator="between" stopIfTrue="1">
      <formula>200</formula>
      <formula>219</formula>
    </cfRule>
    <cfRule type="cellIs" priority="7" dxfId="280" operator="between" stopIfTrue="1">
      <formula>220</formula>
      <formula>249</formula>
    </cfRule>
    <cfRule type="cellIs" priority="8" dxfId="281" operator="between" stopIfTrue="1">
      <formula>250</formula>
      <formula>300</formula>
    </cfRule>
  </conditionalFormatting>
  <conditionalFormatting sqref="E154:J154">
    <cfRule type="cellIs" priority="2" dxfId="283" operator="between">
      <formula>250</formula>
      <formula>300</formula>
    </cfRule>
    <cfRule type="cellIs" priority="3" dxfId="284" operator="between">
      <formula>250</formula>
      <formula>300</formula>
    </cfRule>
    <cfRule type="cellIs" priority="4" dxfId="285" operator="between">
      <formula>220</formula>
      <formula>249</formula>
    </cfRule>
    <cfRule type="cellIs" priority="5" dxfId="286" operator="between">
      <formula>200</formula>
      <formula>219</formula>
    </cfRule>
  </conditionalFormatting>
  <conditionalFormatting sqref="E154:J154">
    <cfRule type="cellIs" priority="1" dxfId="282" operator="equal">
      <formula>300</formula>
    </cfRule>
  </conditionalFormatting>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FF00"/>
  </sheetPr>
  <dimension ref="A1:X83"/>
  <sheetViews>
    <sheetView tabSelected="1" zoomScale="80" zoomScaleNormal="80" zoomScalePageLayoutView="0" workbookViewId="0" topLeftCell="A1">
      <selection activeCell="G88" sqref="G88"/>
    </sheetView>
  </sheetViews>
  <sheetFormatPr defaultColWidth="9.140625" defaultRowHeight="15" customHeight="1"/>
  <cols>
    <col min="1" max="1" width="7.00390625" style="0" customWidth="1"/>
    <col min="2" max="2" width="38.7109375" style="0" customWidth="1"/>
    <col min="3" max="7" width="9.7109375" style="0" customWidth="1"/>
    <col min="8" max="9" width="8.7109375" style="0" customWidth="1"/>
    <col min="10" max="10" width="6.421875" style="0" customWidth="1"/>
    <col min="11" max="11" width="38.7109375" style="0" customWidth="1"/>
    <col min="12" max="16" width="9.7109375" style="0" customWidth="1"/>
  </cols>
  <sheetData>
    <row r="1" spans="4:11" ht="30" customHeight="1" thickBot="1">
      <c r="D1" s="631" t="s">
        <v>130</v>
      </c>
      <c r="E1" s="632"/>
      <c r="F1" s="632"/>
      <c r="G1" s="632"/>
      <c r="H1" s="632"/>
      <c r="I1" s="632"/>
      <c r="J1" s="632"/>
      <c r="K1" s="633"/>
    </row>
    <row r="2" spans="1:16" ht="30" customHeight="1">
      <c r="A2" s="629" t="s">
        <v>231</v>
      </c>
      <c r="B2" s="630"/>
      <c r="C2" s="630"/>
      <c r="D2" s="630"/>
      <c r="E2" s="630"/>
      <c r="F2" s="630"/>
      <c r="G2" s="630"/>
      <c r="J2" s="629" t="s">
        <v>234</v>
      </c>
      <c r="K2" s="630"/>
      <c r="L2" s="630"/>
      <c r="M2" s="630"/>
      <c r="N2" s="630"/>
      <c r="O2" s="630"/>
      <c r="P2" s="630"/>
    </row>
    <row r="3" spans="1:16" ht="19.5" customHeight="1">
      <c r="A3" s="550"/>
      <c r="B3" s="552" t="s">
        <v>1</v>
      </c>
      <c r="C3" s="560" t="s">
        <v>2</v>
      </c>
      <c r="D3" s="560" t="s">
        <v>3</v>
      </c>
      <c r="E3" s="543" t="s">
        <v>9</v>
      </c>
      <c r="F3" s="543" t="s">
        <v>10</v>
      </c>
      <c r="G3" s="545" t="s">
        <v>11</v>
      </c>
      <c r="J3" s="525"/>
      <c r="K3" s="567" t="s">
        <v>1</v>
      </c>
      <c r="L3" s="528" t="s">
        <v>2</v>
      </c>
      <c r="M3" s="528" t="s">
        <v>3</v>
      </c>
      <c r="N3" s="540" t="s">
        <v>9</v>
      </c>
      <c r="O3" s="540" t="s">
        <v>10</v>
      </c>
      <c r="P3" s="571" t="s">
        <v>11</v>
      </c>
    </row>
    <row r="4" spans="1:16" ht="19.5" customHeight="1">
      <c r="A4" s="551"/>
      <c r="B4" s="553"/>
      <c r="C4" s="561"/>
      <c r="D4" s="561"/>
      <c r="E4" s="544"/>
      <c r="F4" s="544"/>
      <c r="G4" s="546"/>
      <c r="J4" s="526"/>
      <c r="K4" s="568"/>
      <c r="L4" s="529"/>
      <c r="M4" s="529"/>
      <c r="N4" s="541"/>
      <c r="O4" s="541"/>
      <c r="P4" s="572"/>
    </row>
    <row r="5" spans="1:16" ht="19.5" customHeight="1">
      <c r="A5" s="551"/>
      <c r="B5" s="553"/>
      <c r="C5" s="561"/>
      <c r="D5" s="561"/>
      <c r="E5" s="544"/>
      <c r="F5" s="544"/>
      <c r="G5" s="546"/>
      <c r="J5" s="526"/>
      <c r="K5" s="568"/>
      <c r="L5" s="529"/>
      <c r="M5" s="529"/>
      <c r="N5" s="541"/>
      <c r="O5" s="541"/>
      <c r="P5" s="572"/>
    </row>
    <row r="6" spans="1:16" ht="19.5" customHeight="1" thickBot="1">
      <c r="A6" s="551"/>
      <c r="B6" s="553"/>
      <c r="C6" s="561"/>
      <c r="D6" s="561"/>
      <c r="E6" s="544"/>
      <c r="F6" s="544"/>
      <c r="G6" s="546"/>
      <c r="J6" s="526"/>
      <c r="K6" s="568"/>
      <c r="L6" s="529"/>
      <c r="M6" s="529"/>
      <c r="N6" s="541"/>
      <c r="O6" s="541"/>
      <c r="P6" s="572"/>
    </row>
    <row r="7" spans="1:17" ht="21.75" customHeight="1">
      <c r="A7" s="164" t="s">
        <v>14</v>
      </c>
      <c r="B7" s="40" t="str">
        <f>'All Event'!B6</f>
        <v>Ondřej Surán</v>
      </c>
      <c r="C7" s="394" t="str">
        <f>'All Event'!C6</f>
        <v>CZE</v>
      </c>
      <c r="D7" s="206">
        <v>220</v>
      </c>
      <c r="E7" s="511">
        <f>'All Event'!K6/6</f>
        <v>0</v>
      </c>
      <c r="F7" s="511">
        <f>'All Event'!D6</f>
        <v>0</v>
      </c>
      <c r="G7" s="512">
        <f>SUM(D7:F7)</f>
        <v>220</v>
      </c>
      <c r="H7" s="627" t="s">
        <v>182</v>
      </c>
      <c r="J7" s="166" t="s">
        <v>18</v>
      </c>
      <c r="K7" s="40" t="str">
        <f>'All Event'!B18</f>
        <v>Bói Csaba</v>
      </c>
      <c r="L7" s="394" t="str">
        <f>'All Event'!C18</f>
        <v>HUN</v>
      </c>
      <c r="M7" s="206">
        <v>188</v>
      </c>
      <c r="N7" s="511">
        <f>'All Event'!K18/6</f>
        <v>0</v>
      </c>
      <c r="O7" s="511">
        <f>'All Event'!D18</f>
        <v>0</v>
      </c>
      <c r="P7" s="512">
        <f>SUM(M7:O7)</f>
        <v>188</v>
      </c>
      <c r="Q7" s="625" t="s">
        <v>281</v>
      </c>
    </row>
    <row r="8" spans="1:21" ht="21.75" customHeight="1" thickBot="1">
      <c r="A8" s="164" t="s">
        <v>29</v>
      </c>
      <c r="B8" s="354" t="str">
        <f>'All Event'!B51</f>
        <v>Soušek Milan</v>
      </c>
      <c r="C8" s="355" t="str">
        <f>'All Event'!C51</f>
        <v>CZE</v>
      </c>
      <c r="D8" s="77">
        <v>144</v>
      </c>
      <c r="E8" s="356">
        <f>'All Event'!K51/6</f>
        <v>0</v>
      </c>
      <c r="F8" s="356">
        <f>'All Event'!D51</f>
        <v>7</v>
      </c>
      <c r="G8" s="357">
        <f>SUM(D8:F8)</f>
        <v>151</v>
      </c>
      <c r="H8" s="628"/>
      <c r="J8" s="166" t="s">
        <v>25</v>
      </c>
      <c r="K8" s="265" t="str">
        <f>'All Event'!B39</f>
        <v>Stanislav Nejezchleba</v>
      </c>
      <c r="L8" s="360" t="str">
        <f>'All Event'!C39</f>
        <v>CZE</v>
      </c>
      <c r="M8" s="77">
        <v>170</v>
      </c>
      <c r="N8" s="361">
        <f>'All Event'!K39/6</f>
        <v>0</v>
      </c>
      <c r="O8" s="361">
        <f>'All Event'!D39</f>
        <v>8</v>
      </c>
      <c r="P8" s="362">
        <f>SUM(M8:O8)</f>
        <v>178</v>
      </c>
      <c r="Q8" s="626"/>
      <c r="S8" s="239"/>
      <c r="T8" s="256"/>
      <c r="U8" s="211"/>
    </row>
    <row r="9" spans="2:7" ht="15" customHeight="1">
      <c r="B9" s="25"/>
      <c r="C9" s="25"/>
      <c r="D9" s="25"/>
      <c r="E9" s="25"/>
      <c r="F9" s="25"/>
      <c r="G9" s="25"/>
    </row>
    <row r="10" spans="1:16" ht="30" customHeight="1">
      <c r="A10" s="629" t="s">
        <v>232</v>
      </c>
      <c r="B10" s="630"/>
      <c r="C10" s="630"/>
      <c r="D10" s="630"/>
      <c r="E10" s="630"/>
      <c r="F10" s="630"/>
      <c r="G10" s="630"/>
      <c r="J10" s="629" t="s">
        <v>235</v>
      </c>
      <c r="K10" s="630"/>
      <c r="L10" s="630"/>
      <c r="M10" s="630"/>
      <c r="N10" s="630"/>
      <c r="O10" s="630"/>
      <c r="P10" s="630"/>
    </row>
    <row r="11" spans="1:16" ht="19.5" customHeight="1">
      <c r="A11" s="550"/>
      <c r="B11" s="552" t="s">
        <v>1</v>
      </c>
      <c r="C11" s="560" t="s">
        <v>2</v>
      </c>
      <c r="D11" s="560" t="s">
        <v>3</v>
      </c>
      <c r="E11" s="543" t="s">
        <v>9</v>
      </c>
      <c r="F11" s="543" t="s">
        <v>10</v>
      </c>
      <c r="G11" s="545" t="s">
        <v>11</v>
      </c>
      <c r="J11" s="550"/>
      <c r="K11" s="552" t="s">
        <v>1</v>
      </c>
      <c r="L11" s="560" t="s">
        <v>2</v>
      </c>
      <c r="M11" s="560" t="s">
        <v>3</v>
      </c>
      <c r="N11" s="543" t="s">
        <v>9</v>
      </c>
      <c r="O11" s="543" t="s">
        <v>10</v>
      </c>
      <c r="P11" s="545" t="s">
        <v>11</v>
      </c>
    </row>
    <row r="12" spans="1:16" ht="19.5" customHeight="1">
      <c r="A12" s="551"/>
      <c r="B12" s="553"/>
      <c r="C12" s="561"/>
      <c r="D12" s="561"/>
      <c r="E12" s="544"/>
      <c r="F12" s="544"/>
      <c r="G12" s="546"/>
      <c r="J12" s="551"/>
      <c r="K12" s="553"/>
      <c r="L12" s="561"/>
      <c r="M12" s="561"/>
      <c r="N12" s="544"/>
      <c r="O12" s="544"/>
      <c r="P12" s="546"/>
    </row>
    <row r="13" spans="1:16" ht="19.5" customHeight="1">
      <c r="A13" s="551"/>
      <c r="B13" s="553"/>
      <c r="C13" s="561"/>
      <c r="D13" s="561"/>
      <c r="E13" s="544"/>
      <c r="F13" s="544"/>
      <c r="G13" s="546"/>
      <c r="J13" s="551"/>
      <c r="K13" s="553"/>
      <c r="L13" s="561"/>
      <c r="M13" s="561"/>
      <c r="N13" s="544"/>
      <c r="O13" s="544"/>
      <c r="P13" s="546"/>
    </row>
    <row r="14" spans="1:16" ht="19.5" customHeight="1" thickBot="1">
      <c r="A14" s="551"/>
      <c r="B14" s="553"/>
      <c r="C14" s="561"/>
      <c r="D14" s="561"/>
      <c r="E14" s="544"/>
      <c r="F14" s="544"/>
      <c r="G14" s="546"/>
      <c r="J14" s="551"/>
      <c r="K14" s="553"/>
      <c r="L14" s="561"/>
      <c r="M14" s="561"/>
      <c r="N14" s="544"/>
      <c r="O14" s="544"/>
      <c r="P14" s="546"/>
    </row>
    <row r="15" spans="1:17" ht="21.75" customHeight="1">
      <c r="A15" s="16" t="s">
        <v>15</v>
      </c>
      <c r="B15" s="296" t="str">
        <f>'All Event'!B9</f>
        <v>Anton Zoričák</v>
      </c>
      <c r="C15" s="297" t="str">
        <f>'All Event'!C9</f>
        <v>SVK</v>
      </c>
      <c r="D15" s="51">
        <v>196</v>
      </c>
      <c r="E15" s="298">
        <f>'All Event'!K9/6</f>
        <v>0</v>
      </c>
      <c r="F15" s="298">
        <f>'All Event'!D9</f>
        <v>4</v>
      </c>
      <c r="G15" s="363">
        <f>SUM(D15:F15)</f>
        <v>200</v>
      </c>
      <c r="H15" s="625" t="s">
        <v>182</v>
      </c>
      <c r="J15" s="166" t="s">
        <v>19</v>
      </c>
      <c r="K15" s="27" t="str">
        <f>'All Event'!B21</f>
        <v>Pavol Kečkéš</v>
      </c>
      <c r="L15" s="28" t="str">
        <f>'All Event'!C21</f>
        <v>SVK</v>
      </c>
      <c r="M15" s="51">
        <v>176</v>
      </c>
      <c r="N15" s="184">
        <f>'All Event'!K21/6</f>
        <v>0</v>
      </c>
      <c r="O15" s="184">
        <f>'All Event'!D21</f>
        <v>3</v>
      </c>
      <c r="P15" s="353">
        <f>SUM(M15:O15)</f>
        <v>179</v>
      </c>
      <c r="Q15" s="625" t="s">
        <v>281</v>
      </c>
    </row>
    <row r="16" spans="1:17" ht="21.75" customHeight="1" thickBot="1">
      <c r="A16" s="16" t="s">
        <v>28</v>
      </c>
      <c r="B16" s="513" t="str">
        <f>'All Event'!B48</f>
        <v>Martin József</v>
      </c>
      <c r="C16" s="470" t="str">
        <f>'All Event'!C48</f>
        <v>HUN</v>
      </c>
      <c r="D16" s="238">
        <v>210</v>
      </c>
      <c r="E16" s="238">
        <f>'All Event'!K48/6</f>
        <v>0</v>
      </c>
      <c r="F16" s="238">
        <f>'All Event'!D48</f>
        <v>1</v>
      </c>
      <c r="G16" s="514">
        <f>SUM(D16:F16)</f>
        <v>211</v>
      </c>
      <c r="H16" s="626"/>
      <c r="J16" s="166" t="s">
        <v>24</v>
      </c>
      <c r="K16" s="513" t="str">
        <f>'All Event'!B36</f>
        <v>Jana Lébrová</v>
      </c>
      <c r="L16" s="515" t="str">
        <f>'All Event'!C36</f>
        <v>CZE</v>
      </c>
      <c r="M16" s="238">
        <v>171</v>
      </c>
      <c r="N16" s="516">
        <f>'All Event'!K36/6</f>
        <v>8</v>
      </c>
      <c r="O16" s="516">
        <f>'All Event'!D36</f>
        <v>2</v>
      </c>
      <c r="P16" s="514">
        <f>SUM(M16:O16)</f>
        <v>181</v>
      </c>
      <c r="Q16" s="626"/>
    </row>
    <row r="18" spans="1:16" ht="30" customHeight="1">
      <c r="A18" s="629" t="s">
        <v>233</v>
      </c>
      <c r="B18" s="630"/>
      <c r="C18" s="630"/>
      <c r="D18" s="630"/>
      <c r="E18" s="630"/>
      <c r="F18" s="630"/>
      <c r="G18" s="630"/>
      <c r="J18" s="629" t="s">
        <v>236</v>
      </c>
      <c r="K18" s="630"/>
      <c r="L18" s="630"/>
      <c r="M18" s="630"/>
      <c r="N18" s="630"/>
      <c r="O18" s="630"/>
      <c r="P18" s="630"/>
    </row>
    <row r="19" spans="1:16" ht="19.5" customHeight="1">
      <c r="A19" s="550"/>
      <c r="B19" s="552" t="s">
        <v>1</v>
      </c>
      <c r="C19" s="560" t="s">
        <v>2</v>
      </c>
      <c r="D19" s="560" t="s">
        <v>3</v>
      </c>
      <c r="E19" s="543" t="s">
        <v>9</v>
      </c>
      <c r="F19" s="543" t="s">
        <v>10</v>
      </c>
      <c r="G19" s="545" t="s">
        <v>11</v>
      </c>
      <c r="J19" s="525"/>
      <c r="K19" s="567" t="s">
        <v>1</v>
      </c>
      <c r="L19" s="528" t="s">
        <v>2</v>
      </c>
      <c r="M19" s="528" t="s">
        <v>3</v>
      </c>
      <c r="N19" s="540" t="s">
        <v>9</v>
      </c>
      <c r="O19" s="540" t="s">
        <v>10</v>
      </c>
      <c r="P19" s="571" t="s">
        <v>11</v>
      </c>
    </row>
    <row r="20" spans="1:16" ht="19.5" customHeight="1">
      <c r="A20" s="551"/>
      <c r="B20" s="553"/>
      <c r="C20" s="561"/>
      <c r="D20" s="561"/>
      <c r="E20" s="544"/>
      <c r="F20" s="544"/>
      <c r="G20" s="546"/>
      <c r="J20" s="526"/>
      <c r="K20" s="568"/>
      <c r="L20" s="529"/>
      <c r="M20" s="529"/>
      <c r="N20" s="541"/>
      <c r="O20" s="541"/>
      <c r="P20" s="572"/>
    </row>
    <row r="21" spans="1:16" ht="19.5" customHeight="1">
      <c r="A21" s="551"/>
      <c r="B21" s="553"/>
      <c r="C21" s="561"/>
      <c r="D21" s="561"/>
      <c r="E21" s="544"/>
      <c r="F21" s="544"/>
      <c r="G21" s="546"/>
      <c r="J21" s="526"/>
      <c r="K21" s="568"/>
      <c r="L21" s="529"/>
      <c r="M21" s="529"/>
      <c r="N21" s="541"/>
      <c r="O21" s="541"/>
      <c r="P21" s="572"/>
    </row>
    <row r="22" spans="1:16" ht="19.5" customHeight="1" thickBot="1">
      <c r="A22" s="551"/>
      <c r="B22" s="553"/>
      <c r="C22" s="561"/>
      <c r="D22" s="561"/>
      <c r="E22" s="544"/>
      <c r="F22" s="544"/>
      <c r="G22" s="546"/>
      <c r="J22" s="526"/>
      <c r="K22" s="568"/>
      <c r="L22" s="529"/>
      <c r="M22" s="529"/>
      <c r="N22" s="541"/>
      <c r="O22" s="541"/>
      <c r="P22" s="572"/>
    </row>
    <row r="23" spans="1:17" ht="21.75" customHeight="1">
      <c r="A23" s="164" t="s">
        <v>16</v>
      </c>
      <c r="B23" s="40" t="str">
        <f>'All Event'!B12</f>
        <v>Skobrics Zoltán</v>
      </c>
      <c r="C23" s="394" t="str">
        <f>'All Event'!C12</f>
        <v>HUN</v>
      </c>
      <c r="D23" s="206">
        <v>248</v>
      </c>
      <c r="E23" s="511">
        <f>'All Event'!K12/6</f>
        <v>0</v>
      </c>
      <c r="F23" s="511">
        <f>'All Event'!D12</f>
        <v>4</v>
      </c>
      <c r="G23" s="512">
        <f>SUM(D23:F23)</f>
        <v>252</v>
      </c>
      <c r="H23" s="625" t="s">
        <v>183</v>
      </c>
      <c r="J23" s="166" t="s">
        <v>20</v>
      </c>
      <c r="K23" s="40" t="str">
        <f>'All Event'!B24</f>
        <v>Tóth Mária</v>
      </c>
      <c r="L23" s="394" t="str">
        <f>'All Event'!C24</f>
        <v>HUN</v>
      </c>
      <c r="M23" s="206">
        <v>202</v>
      </c>
      <c r="N23" s="511">
        <f>'All Event'!K24/6</f>
        <v>8</v>
      </c>
      <c r="O23" s="511">
        <f>'All Event'!D24</f>
        <v>0</v>
      </c>
      <c r="P23" s="512">
        <f>SUM(M23:O23)</f>
        <v>210</v>
      </c>
      <c r="Q23" s="625" t="s">
        <v>184</v>
      </c>
    </row>
    <row r="24" spans="1:17" ht="21.75" customHeight="1" thickBot="1">
      <c r="A24" s="164" t="s">
        <v>27</v>
      </c>
      <c r="B24" s="354" t="str">
        <f>'All Event'!B45</f>
        <v>Szőke Viktor dr.</v>
      </c>
      <c r="C24" s="482" t="str">
        <f>'All Event'!C45</f>
        <v>HUN</v>
      </c>
      <c r="D24" s="77">
        <v>167</v>
      </c>
      <c r="E24" s="356">
        <f>'All Event'!K45/6</f>
        <v>0</v>
      </c>
      <c r="F24" s="356">
        <f>'All Event'!D45</f>
        <v>4</v>
      </c>
      <c r="G24" s="357">
        <f>SUM(D24:F24)</f>
        <v>171</v>
      </c>
      <c r="H24" s="626"/>
      <c r="J24" s="166" t="s">
        <v>23</v>
      </c>
      <c r="K24" s="265" t="str">
        <f>'All Event'!B33</f>
        <v>Tornai Tamás</v>
      </c>
      <c r="L24" s="360" t="str">
        <f>'All Event'!C33</f>
        <v>HUN</v>
      </c>
      <c r="M24" s="77">
        <v>154</v>
      </c>
      <c r="N24" s="361">
        <f>'All Event'!K33/6</f>
        <v>0</v>
      </c>
      <c r="O24" s="361">
        <f>'All Event'!D33</f>
        <v>0</v>
      </c>
      <c r="P24" s="362">
        <f>SUM(M24:O24)</f>
        <v>154</v>
      </c>
      <c r="Q24" s="626"/>
    </row>
    <row r="26" spans="1:16" ht="30" customHeight="1">
      <c r="A26" s="629" t="s">
        <v>186</v>
      </c>
      <c r="B26" s="630"/>
      <c r="C26" s="630"/>
      <c r="D26" s="630"/>
      <c r="E26" s="630"/>
      <c r="F26" s="630"/>
      <c r="G26" s="630"/>
      <c r="J26" s="629" t="s">
        <v>237</v>
      </c>
      <c r="K26" s="630"/>
      <c r="L26" s="630"/>
      <c r="M26" s="630"/>
      <c r="N26" s="630"/>
      <c r="O26" s="630"/>
      <c r="P26" s="630"/>
    </row>
    <row r="27" spans="1:16" ht="19.5" customHeight="1">
      <c r="A27" s="550"/>
      <c r="B27" s="552" t="s">
        <v>1</v>
      </c>
      <c r="C27" s="560" t="s">
        <v>2</v>
      </c>
      <c r="D27" s="560" t="s">
        <v>3</v>
      </c>
      <c r="E27" s="543" t="s">
        <v>9</v>
      </c>
      <c r="F27" s="543" t="s">
        <v>10</v>
      </c>
      <c r="G27" s="545" t="s">
        <v>11</v>
      </c>
      <c r="J27" s="550"/>
      <c r="K27" s="552" t="s">
        <v>1</v>
      </c>
      <c r="L27" s="560" t="s">
        <v>2</v>
      </c>
      <c r="M27" s="560" t="s">
        <v>3</v>
      </c>
      <c r="N27" s="543" t="s">
        <v>9</v>
      </c>
      <c r="O27" s="543" t="s">
        <v>10</v>
      </c>
      <c r="P27" s="545" t="s">
        <v>11</v>
      </c>
    </row>
    <row r="28" spans="1:16" ht="19.5" customHeight="1">
      <c r="A28" s="551"/>
      <c r="B28" s="553"/>
      <c r="C28" s="561"/>
      <c r="D28" s="561"/>
      <c r="E28" s="544"/>
      <c r="F28" s="544"/>
      <c r="G28" s="546"/>
      <c r="J28" s="551"/>
      <c r="K28" s="553"/>
      <c r="L28" s="561"/>
      <c r="M28" s="561"/>
      <c r="N28" s="544"/>
      <c r="O28" s="544"/>
      <c r="P28" s="546"/>
    </row>
    <row r="29" spans="1:16" ht="19.5" customHeight="1">
      <c r="A29" s="551"/>
      <c r="B29" s="553"/>
      <c r="C29" s="561"/>
      <c r="D29" s="561"/>
      <c r="E29" s="544"/>
      <c r="F29" s="544"/>
      <c r="G29" s="546"/>
      <c r="J29" s="551"/>
      <c r="K29" s="553"/>
      <c r="L29" s="561"/>
      <c r="M29" s="561"/>
      <c r="N29" s="544"/>
      <c r="O29" s="544"/>
      <c r="P29" s="546"/>
    </row>
    <row r="30" spans="1:16" ht="19.5" customHeight="1" thickBot="1">
      <c r="A30" s="551"/>
      <c r="B30" s="553"/>
      <c r="C30" s="561"/>
      <c r="D30" s="561"/>
      <c r="E30" s="544"/>
      <c r="F30" s="544"/>
      <c r="G30" s="546"/>
      <c r="J30" s="551"/>
      <c r="K30" s="553"/>
      <c r="L30" s="561"/>
      <c r="M30" s="561"/>
      <c r="N30" s="544"/>
      <c r="O30" s="544"/>
      <c r="P30" s="546"/>
    </row>
    <row r="31" spans="1:17" ht="21.75" customHeight="1">
      <c r="A31" s="164" t="s">
        <v>17</v>
      </c>
      <c r="B31" s="40" t="str">
        <f>'All Event'!B15</f>
        <v>Bódis György id.</v>
      </c>
      <c r="C31" s="394" t="str">
        <f>'All Event'!C15</f>
        <v>HUN</v>
      </c>
      <c r="D31" s="206">
        <v>199</v>
      </c>
      <c r="E31" s="511">
        <f>'All Event'!K15/6</f>
        <v>0</v>
      </c>
      <c r="F31" s="511">
        <f>'All Event'!D15</f>
        <v>4</v>
      </c>
      <c r="G31" s="512">
        <f>SUM(D31:F31)</f>
        <v>203</v>
      </c>
      <c r="H31" s="625" t="s">
        <v>183</v>
      </c>
      <c r="J31" s="166" t="s">
        <v>21</v>
      </c>
      <c r="K31" s="40" t="str">
        <f>'All Event'!B27</f>
        <v>Tarnawa István</v>
      </c>
      <c r="L31" s="394" t="str">
        <f>'All Event'!C27</f>
        <v>HUN</v>
      </c>
      <c r="M31" s="206">
        <v>167</v>
      </c>
      <c r="N31" s="511">
        <f>'All Event'!K27/6</f>
        <v>0</v>
      </c>
      <c r="O31" s="511">
        <f>'All Event'!D27</f>
        <v>7</v>
      </c>
      <c r="P31" s="517">
        <f>SUM(M31:O31)</f>
        <v>174</v>
      </c>
      <c r="Q31" s="625" t="s">
        <v>184</v>
      </c>
    </row>
    <row r="32" spans="1:17" ht="21.75" customHeight="1" thickBot="1">
      <c r="A32" s="164" t="s">
        <v>26</v>
      </c>
      <c r="B32" s="265" t="str">
        <f>'All Event'!B42</f>
        <v>Andrej Hoos</v>
      </c>
      <c r="C32" s="194" t="str">
        <f>'All Event'!C42</f>
        <v>SVK</v>
      </c>
      <c r="D32" s="77">
        <v>188</v>
      </c>
      <c r="E32" s="361">
        <f>'All Event'!K42/6</f>
        <v>0</v>
      </c>
      <c r="F32" s="361">
        <f>'All Event'!D42</f>
        <v>1</v>
      </c>
      <c r="G32" s="362">
        <f>SUM(D32:F32)</f>
        <v>189</v>
      </c>
      <c r="H32" s="626"/>
      <c r="J32" s="166" t="s">
        <v>22</v>
      </c>
      <c r="K32" s="265" t="str">
        <f>'All Event'!B30</f>
        <v>Mészáros Csaba</v>
      </c>
      <c r="L32" s="194" t="str">
        <f>'All Event'!C30</f>
        <v>HUN</v>
      </c>
      <c r="M32" s="77">
        <v>161</v>
      </c>
      <c r="N32" s="77">
        <f>'All Event'!K30/6</f>
        <v>0</v>
      </c>
      <c r="O32" s="77">
        <f>'All Event'!D24</f>
        <v>0</v>
      </c>
      <c r="P32" s="500">
        <f>SUM(M32:O32)</f>
        <v>161</v>
      </c>
      <c r="Q32" s="626"/>
    </row>
    <row r="33" spans="10:23" ht="15" customHeight="1">
      <c r="J33" s="25"/>
      <c r="K33" s="25"/>
      <c r="L33" s="25"/>
      <c r="M33" s="25"/>
      <c r="N33" s="25"/>
      <c r="O33" s="25"/>
      <c r="P33" s="25"/>
      <c r="Q33" s="25"/>
      <c r="R33" s="25"/>
      <c r="S33" s="25"/>
      <c r="T33" s="25"/>
      <c r="U33" s="25"/>
      <c r="V33" s="25"/>
      <c r="W33" s="25"/>
    </row>
    <row r="34" spans="10:23" ht="15" customHeight="1" thickBot="1">
      <c r="J34" s="25"/>
      <c r="K34" s="25"/>
      <c r="L34" s="25"/>
      <c r="M34" s="25"/>
      <c r="N34" s="25"/>
      <c r="O34" s="25"/>
      <c r="P34" s="25"/>
      <c r="Q34" s="25"/>
      <c r="R34" s="25"/>
      <c r="S34" s="25"/>
      <c r="T34" s="25"/>
      <c r="U34" s="25"/>
      <c r="V34" s="25"/>
      <c r="W34" s="25"/>
    </row>
    <row r="35" spans="4:24" ht="30" customHeight="1" thickBot="1">
      <c r="D35" s="631" t="s">
        <v>131</v>
      </c>
      <c r="E35" s="632"/>
      <c r="F35" s="632"/>
      <c r="G35" s="632"/>
      <c r="H35" s="632"/>
      <c r="I35" s="632"/>
      <c r="J35" s="632"/>
      <c r="K35" s="633"/>
      <c r="R35" s="25"/>
      <c r="S35" s="25"/>
      <c r="T35" s="25"/>
      <c r="U35" s="25"/>
      <c r="V35" s="25"/>
      <c r="W35" s="25"/>
      <c r="X35" s="25"/>
    </row>
    <row r="36" spans="1:24" ht="30" customHeight="1">
      <c r="A36" s="629" t="s">
        <v>238</v>
      </c>
      <c r="B36" s="630"/>
      <c r="C36" s="630"/>
      <c r="D36" s="630"/>
      <c r="E36" s="630"/>
      <c r="F36" s="630"/>
      <c r="G36" s="630"/>
      <c r="J36" s="629" t="s">
        <v>239</v>
      </c>
      <c r="K36" s="630"/>
      <c r="L36" s="630"/>
      <c r="M36" s="630"/>
      <c r="N36" s="630"/>
      <c r="O36" s="630"/>
      <c r="P36" s="630"/>
      <c r="R36" s="25"/>
      <c r="S36" s="25"/>
      <c r="T36" s="25"/>
      <c r="U36" s="25"/>
      <c r="V36" s="25"/>
      <c r="W36" s="25"/>
      <c r="X36" s="25"/>
    </row>
    <row r="37" spans="1:24" ht="19.5" customHeight="1">
      <c r="A37" s="550"/>
      <c r="B37" s="552" t="s">
        <v>1</v>
      </c>
      <c r="C37" s="560" t="s">
        <v>2</v>
      </c>
      <c r="D37" s="560" t="s">
        <v>3</v>
      </c>
      <c r="E37" s="543" t="s">
        <v>9</v>
      </c>
      <c r="F37" s="543" t="s">
        <v>10</v>
      </c>
      <c r="G37" s="545" t="s">
        <v>11</v>
      </c>
      <c r="J37" s="525"/>
      <c r="K37" s="567" t="s">
        <v>1</v>
      </c>
      <c r="L37" s="528" t="s">
        <v>2</v>
      </c>
      <c r="M37" s="528" t="s">
        <v>3</v>
      </c>
      <c r="N37" s="540" t="s">
        <v>9</v>
      </c>
      <c r="O37" s="540" t="s">
        <v>10</v>
      </c>
      <c r="P37" s="571" t="s">
        <v>11</v>
      </c>
      <c r="R37" s="25"/>
      <c r="S37" s="25"/>
      <c r="T37" s="25"/>
      <c r="U37" s="25"/>
      <c r="V37" s="25"/>
      <c r="W37" s="25"/>
      <c r="X37" s="25"/>
    </row>
    <row r="38" spans="1:16" ht="19.5" customHeight="1">
      <c r="A38" s="551"/>
      <c r="B38" s="553"/>
      <c r="C38" s="561"/>
      <c r="D38" s="561"/>
      <c r="E38" s="544"/>
      <c r="F38" s="544"/>
      <c r="G38" s="546"/>
      <c r="J38" s="526"/>
      <c r="K38" s="568"/>
      <c r="L38" s="529"/>
      <c r="M38" s="529"/>
      <c r="N38" s="541"/>
      <c r="O38" s="541"/>
      <c r="P38" s="572"/>
    </row>
    <row r="39" spans="1:16" ht="19.5" customHeight="1">
      <c r="A39" s="551"/>
      <c r="B39" s="553"/>
      <c r="C39" s="561"/>
      <c r="D39" s="561"/>
      <c r="E39" s="544"/>
      <c r="F39" s="544"/>
      <c r="G39" s="546"/>
      <c r="J39" s="526"/>
      <c r="K39" s="568"/>
      <c r="L39" s="529"/>
      <c r="M39" s="529"/>
      <c r="N39" s="541"/>
      <c r="O39" s="541"/>
      <c r="P39" s="572"/>
    </row>
    <row r="40" spans="1:16" ht="19.5" customHeight="1" thickBot="1">
      <c r="A40" s="551"/>
      <c r="B40" s="553"/>
      <c r="C40" s="561"/>
      <c r="D40" s="561"/>
      <c r="E40" s="544"/>
      <c r="F40" s="544"/>
      <c r="G40" s="546"/>
      <c r="J40" s="526"/>
      <c r="K40" s="568"/>
      <c r="L40" s="529"/>
      <c r="M40" s="529"/>
      <c r="N40" s="541"/>
      <c r="O40" s="541"/>
      <c r="P40" s="572"/>
    </row>
    <row r="41" spans="1:17" ht="21.75" customHeight="1">
      <c r="A41" s="164" t="s">
        <v>123</v>
      </c>
      <c r="B41" s="40" t="s">
        <v>255</v>
      </c>
      <c r="C41" s="394" t="s">
        <v>122</v>
      </c>
      <c r="D41" s="206">
        <v>223</v>
      </c>
      <c r="E41" s="511">
        <v>0</v>
      </c>
      <c r="F41" s="511">
        <v>0</v>
      </c>
      <c r="G41" s="512">
        <f>SUM(D41:F41)</f>
        <v>223</v>
      </c>
      <c r="H41" s="625" t="s">
        <v>182</v>
      </c>
      <c r="J41" s="166" t="s">
        <v>136</v>
      </c>
      <c r="K41" s="40" t="s">
        <v>115</v>
      </c>
      <c r="L41" s="394" t="s">
        <v>121</v>
      </c>
      <c r="M41" s="206">
        <v>210</v>
      </c>
      <c r="N41" s="511">
        <v>0</v>
      </c>
      <c r="O41" s="518">
        <v>4</v>
      </c>
      <c r="P41" s="512">
        <f>SUM(M41:O41)</f>
        <v>214</v>
      </c>
      <c r="Q41" s="625" t="s">
        <v>183</v>
      </c>
    </row>
    <row r="42" spans="1:17" ht="21.75" customHeight="1" thickBot="1">
      <c r="A42" s="164" t="s">
        <v>133</v>
      </c>
      <c r="B42" s="265" t="s">
        <v>114</v>
      </c>
      <c r="C42" s="360" t="s">
        <v>121</v>
      </c>
      <c r="D42" s="77">
        <v>159</v>
      </c>
      <c r="E42" s="361">
        <v>0</v>
      </c>
      <c r="F42" s="361">
        <v>7</v>
      </c>
      <c r="G42" s="362">
        <f>SUM(D42:F42)</f>
        <v>166</v>
      </c>
      <c r="H42" s="626"/>
      <c r="J42" s="166" t="s">
        <v>137</v>
      </c>
      <c r="K42" s="265" t="s">
        <v>272</v>
      </c>
      <c r="L42" s="360" t="s">
        <v>122</v>
      </c>
      <c r="M42" s="77">
        <v>200</v>
      </c>
      <c r="N42" s="361">
        <v>8</v>
      </c>
      <c r="O42" s="361">
        <v>2</v>
      </c>
      <c r="P42" s="362">
        <f>SUM(M42:O42)</f>
        <v>210</v>
      </c>
      <c r="Q42" s="626"/>
    </row>
    <row r="44" spans="1:16" ht="30" customHeight="1">
      <c r="A44" s="629" t="s">
        <v>240</v>
      </c>
      <c r="B44" s="630"/>
      <c r="C44" s="630"/>
      <c r="D44" s="630"/>
      <c r="E44" s="630"/>
      <c r="F44" s="630"/>
      <c r="G44" s="630"/>
      <c r="J44" s="629" t="s">
        <v>241</v>
      </c>
      <c r="K44" s="630"/>
      <c r="L44" s="630"/>
      <c r="M44" s="630"/>
      <c r="N44" s="630"/>
      <c r="O44" s="630"/>
      <c r="P44" s="630"/>
    </row>
    <row r="45" spans="1:16" ht="19.5" customHeight="1">
      <c r="A45" s="550"/>
      <c r="B45" s="552" t="s">
        <v>1</v>
      </c>
      <c r="C45" s="560" t="s">
        <v>2</v>
      </c>
      <c r="D45" s="560" t="s">
        <v>3</v>
      </c>
      <c r="E45" s="543" t="s">
        <v>9</v>
      </c>
      <c r="F45" s="543" t="s">
        <v>10</v>
      </c>
      <c r="G45" s="545" t="s">
        <v>11</v>
      </c>
      <c r="J45" s="550"/>
      <c r="K45" s="552" t="s">
        <v>1</v>
      </c>
      <c r="L45" s="560" t="s">
        <v>2</v>
      </c>
      <c r="M45" s="560" t="s">
        <v>3</v>
      </c>
      <c r="N45" s="543" t="s">
        <v>9</v>
      </c>
      <c r="O45" s="543" t="s">
        <v>10</v>
      </c>
      <c r="P45" s="545" t="s">
        <v>11</v>
      </c>
    </row>
    <row r="46" spans="1:16" ht="19.5" customHeight="1">
      <c r="A46" s="551"/>
      <c r="B46" s="553"/>
      <c r="C46" s="561"/>
      <c r="D46" s="561"/>
      <c r="E46" s="544"/>
      <c r="F46" s="544"/>
      <c r="G46" s="546"/>
      <c r="J46" s="551"/>
      <c r="K46" s="553"/>
      <c r="L46" s="561"/>
      <c r="M46" s="561"/>
      <c r="N46" s="544"/>
      <c r="O46" s="544"/>
      <c r="P46" s="546"/>
    </row>
    <row r="47" spans="1:16" ht="19.5" customHeight="1">
      <c r="A47" s="551"/>
      <c r="B47" s="553"/>
      <c r="C47" s="561"/>
      <c r="D47" s="561"/>
      <c r="E47" s="544"/>
      <c r="F47" s="544"/>
      <c r="G47" s="546"/>
      <c r="J47" s="551"/>
      <c r="K47" s="553"/>
      <c r="L47" s="561"/>
      <c r="M47" s="561"/>
      <c r="N47" s="544"/>
      <c r="O47" s="544"/>
      <c r="P47" s="546"/>
    </row>
    <row r="48" spans="1:16" ht="19.5" customHeight="1" thickBot="1">
      <c r="A48" s="551"/>
      <c r="B48" s="553"/>
      <c r="C48" s="561"/>
      <c r="D48" s="561"/>
      <c r="E48" s="544"/>
      <c r="F48" s="544"/>
      <c r="G48" s="546"/>
      <c r="J48" s="551"/>
      <c r="K48" s="553"/>
      <c r="L48" s="561"/>
      <c r="M48" s="561"/>
      <c r="N48" s="544"/>
      <c r="O48" s="544"/>
      <c r="P48" s="546"/>
    </row>
    <row r="49" spans="1:17" ht="21.75" customHeight="1">
      <c r="A49" s="164" t="s">
        <v>134</v>
      </c>
      <c r="B49" s="27" t="s">
        <v>154</v>
      </c>
      <c r="C49" s="28" t="s">
        <v>121</v>
      </c>
      <c r="D49" s="51">
        <v>161</v>
      </c>
      <c r="E49" s="184">
        <v>0</v>
      </c>
      <c r="F49" s="184">
        <v>4</v>
      </c>
      <c r="G49" s="353">
        <f>SUM(D49:F49)</f>
        <v>165</v>
      </c>
      <c r="H49" s="625" t="s">
        <v>182</v>
      </c>
      <c r="J49" s="166" t="s">
        <v>124</v>
      </c>
      <c r="K49" s="27" t="s">
        <v>108</v>
      </c>
      <c r="L49" s="28" t="s">
        <v>121</v>
      </c>
      <c r="M49" s="51">
        <v>213</v>
      </c>
      <c r="N49" s="184">
        <v>0</v>
      </c>
      <c r="O49" s="184">
        <v>1</v>
      </c>
      <c r="P49" s="353">
        <f>SUM(M49:O49)</f>
        <v>214</v>
      </c>
      <c r="Q49" s="625" t="s">
        <v>183</v>
      </c>
    </row>
    <row r="50" spans="1:17" ht="21.75" customHeight="1" thickBot="1">
      <c r="A50" s="164" t="s">
        <v>135</v>
      </c>
      <c r="B50" s="513" t="s">
        <v>248</v>
      </c>
      <c r="C50" s="515" t="s">
        <v>121</v>
      </c>
      <c r="D50" s="238">
        <v>203</v>
      </c>
      <c r="E50" s="516">
        <v>0</v>
      </c>
      <c r="F50" s="516">
        <v>0</v>
      </c>
      <c r="G50" s="514">
        <f>SUM(D50:F50)</f>
        <v>203</v>
      </c>
      <c r="H50" s="626"/>
      <c r="J50" s="166" t="s">
        <v>3</v>
      </c>
      <c r="K50" s="513" t="s">
        <v>206</v>
      </c>
      <c r="L50" s="515" t="s">
        <v>121</v>
      </c>
      <c r="M50" s="238">
        <v>232</v>
      </c>
      <c r="N50" s="516">
        <v>8</v>
      </c>
      <c r="O50" s="516">
        <v>0</v>
      </c>
      <c r="P50" s="514">
        <f>SUM(M50:O50)</f>
        <v>240</v>
      </c>
      <c r="Q50" s="626"/>
    </row>
    <row r="52" ht="15" customHeight="1" thickBot="1"/>
    <row r="53" spans="4:11" ht="30" customHeight="1" thickBot="1">
      <c r="D53" s="631" t="s">
        <v>132</v>
      </c>
      <c r="E53" s="632"/>
      <c r="F53" s="632"/>
      <c r="G53" s="632"/>
      <c r="H53" s="632"/>
      <c r="I53" s="632"/>
      <c r="J53" s="632"/>
      <c r="K53" s="633"/>
    </row>
    <row r="54" spans="1:16" ht="30" customHeight="1">
      <c r="A54" s="629" t="s">
        <v>242</v>
      </c>
      <c r="B54" s="630"/>
      <c r="C54" s="630"/>
      <c r="D54" s="630"/>
      <c r="E54" s="630"/>
      <c r="F54" s="630"/>
      <c r="G54" s="630"/>
      <c r="J54" s="629" t="s">
        <v>243</v>
      </c>
      <c r="K54" s="630"/>
      <c r="L54" s="630"/>
      <c r="M54" s="630"/>
      <c r="N54" s="630"/>
      <c r="O54" s="630"/>
      <c r="P54" s="630"/>
    </row>
    <row r="55" spans="1:16" ht="19.5" customHeight="1">
      <c r="A55" s="634"/>
      <c r="B55" s="552" t="s">
        <v>1</v>
      </c>
      <c r="C55" s="560" t="s">
        <v>2</v>
      </c>
      <c r="D55" s="560" t="s">
        <v>3</v>
      </c>
      <c r="E55" s="543" t="s">
        <v>9</v>
      </c>
      <c r="F55" s="543" t="s">
        <v>10</v>
      </c>
      <c r="G55" s="545" t="s">
        <v>11</v>
      </c>
      <c r="J55" s="637"/>
      <c r="K55" s="567" t="s">
        <v>1</v>
      </c>
      <c r="L55" s="528" t="s">
        <v>2</v>
      </c>
      <c r="M55" s="528" t="s">
        <v>3</v>
      </c>
      <c r="N55" s="540" t="s">
        <v>9</v>
      </c>
      <c r="O55" s="540" t="s">
        <v>10</v>
      </c>
      <c r="P55" s="571" t="s">
        <v>11</v>
      </c>
    </row>
    <row r="56" spans="1:16" ht="19.5" customHeight="1">
      <c r="A56" s="635"/>
      <c r="B56" s="553"/>
      <c r="C56" s="561"/>
      <c r="D56" s="561"/>
      <c r="E56" s="544"/>
      <c r="F56" s="544"/>
      <c r="G56" s="546"/>
      <c r="J56" s="638"/>
      <c r="K56" s="568"/>
      <c r="L56" s="529"/>
      <c r="M56" s="529"/>
      <c r="N56" s="541"/>
      <c r="O56" s="541"/>
      <c r="P56" s="572"/>
    </row>
    <row r="57" spans="1:16" ht="19.5" customHeight="1">
      <c r="A57" s="635"/>
      <c r="B57" s="553"/>
      <c r="C57" s="561"/>
      <c r="D57" s="561"/>
      <c r="E57" s="544"/>
      <c r="F57" s="544"/>
      <c r="G57" s="546"/>
      <c r="J57" s="638"/>
      <c r="K57" s="568"/>
      <c r="L57" s="529"/>
      <c r="M57" s="529"/>
      <c r="N57" s="541"/>
      <c r="O57" s="541"/>
      <c r="P57" s="572"/>
    </row>
    <row r="58" spans="1:16" ht="19.5" customHeight="1" thickBot="1">
      <c r="A58" s="636"/>
      <c r="B58" s="553"/>
      <c r="C58" s="561"/>
      <c r="D58" s="561"/>
      <c r="E58" s="544"/>
      <c r="F58" s="544"/>
      <c r="G58" s="546"/>
      <c r="J58" s="639"/>
      <c r="K58" s="568"/>
      <c r="L58" s="529"/>
      <c r="M58" s="529"/>
      <c r="N58" s="541"/>
      <c r="O58" s="541"/>
      <c r="P58" s="572"/>
    </row>
    <row r="59" spans="1:17" ht="21.75" customHeight="1">
      <c r="A59" s="164" t="s">
        <v>138</v>
      </c>
      <c r="B59" s="27" t="s">
        <v>255</v>
      </c>
      <c r="C59" s="28" t="s">
        <v>122</v>
      </c>
      <c r="D59" s="51">
        <v>210</v>
      </c>
      <c r="E59" s="184">
        <v>0</v>
      </c>
      <c r="F59" s="184">
        <v>0</v>
      </c>
      <c r="G59" s="353">
        <f>SUM(D59:F59)</f>
        <v>210</v>
      </c>
      <c r="H59" s="625" t="s">
        <v>282</v>
      </c>
      <c r="J59" s="166" t="s">
        <v>140</v>
      </c>
      <c r="K59" s="40" t="s">
        <v>115</v>
      </c>
      <c r="L59" s="394" t="s">
        <v>121</v>
      </c>
      <c r="M59" s="206">
        <v>178</v>
      </c>
      <c r="N59" s="511">
        <v>0</v>
      </c>
      <c r="O59" s="511">
        <v>4</v>
      </c>
      <c r="P59" s="512">
        <f>SUM(M59:O59)</f>
        <v>182</v>
      </c>
      <c r="Q59" s="625" t="s">
        <v>183</v>
      </c>
    </row>
    <row r="60" spans="1:17" ht="21.75" customHeight="1" thickBot="1">
      <c r="A60" s="164" t="s">
        <v>139</v>
      </c>
      <c r="B60" s="469" t="s">
        <v>248</v>
      </c>
      <c r="C60" s="470" t="s">
        <v>121</v>
      </c>
      <c r="D60" s="238">
        <v>234</v>
      </c>
      <c r="E60" s="238">
        <v>0</v>
      </c>
      <c r="F60" s="238">
        <v>0</v>
      </c>
      <c r="G60" s="519">
        <f>SUM(D60:F60)</f>
        <v>234</v>
      </c>
      <c r="H60" s="626"/>
      <c r="J60" s="166" t="s">
        <v>141</v>
      </c>
      <c r="K60" s="193" t="s">
        <v>206</v>
      </c>
      <c r="L60" s="359" t="s">
        <v>121</v>
      </c>
      <c r="M60" s="77">
        <v>159</v>
      </c>
      <c r="N60" s="334">
        <v>8</v>
      </c>
      <c r="O60" s="334">
        <v>0</v>
      </c>
      <c r="P60" s="358">
        <f>SUM(M60:O60)</f>
        <v>167</v>
      </c>
      <c r="Q60" s="626"/>
    </row>
    <row r="62" ht="15" customHeight="1" thickBot="1"/>
    <row r="63" spans="4:11" ht="30" customHeight="1" thickBot="1">
      <c r="D63" s="631" t="s">
        <v>142</v>
      </c>
      <c r="E63" s="632"/>
      <c r="F63" s="632"/>
      <c r="G63" s="632"/>
      <c r="H63" s="632"/>
      <c r="I63" s="632"/>
      <c r="J63" s="632"/>
      <c r="K63" s="633"/>
    </row>
    <row r="64" spans="1:16" ht="30" customHeight="1">
      <c r="A64" s="629" t="s">
        <v>244</v>
      </c>
      <c r="B64" s="630"/>
      <c r="C64" s="630"/>
      <c r="D64" s="630"/>
      <c r="E64" s="630"/>
      <c r="F64" s="630"/>
      <c r="G64" s="630"/>
      <c r="J64" s="629" t="s">
        <v>245</v>
      </c>
      <c r="K64" s="630"/>
      <c r="L64" s="630"/>
      <c r="M64" s="630"/>
      <c r="N64" s="630"/>
      <c r="O64" s="630"/>
      <c r="P64" s="630"/>
    </row>
    <row r="65" spans="1:16" ht="19.5" customHeight="1">
      <c r="A65" s="634"/>
      <c r="B65" s="552" t="s">
        <v>1</v>
      </c>
      <c r="C65" s="560" t="s">
        <v>2</v>
      </c>
      <c r="D65" s="560" t="s">
        <v>3</v>
      </c>
      <c r="E65" s="543" t="s">
        <v>9</v>
      </c>
      <c r="F65" s="543" t="s">
        <v>10</v>
      </c>
      <c r="G65" s="545" t="s">
        <v>11</v>
      </c>
      <c r="J65" s="637"/>
      <c r="K65" s="567" t="s">
        <v>1</v>
      </c>
      <c r="L65" s="528" t="s">
        <v>2</v>
      </c>
      <c r="M65" s="528" t="s">
        <v>3</v>
      </c>
      <c r="N65" s="540" t="s">
        <v>9</v>
      </c>
      <c r="O65" s="540" t="s">
        <v>10</v>
      </c>
      <c r="P65" s="571" t="s">
        <v>11</v>
      </c>
    </row>
    <row r="66" spans="1:16" ht="19.5" customHeight="1">
      <c r="A66" s="635"/>
      <c r="B66" s="553"/>
      <c r="C66" s="561"/>
      <c r="D66" s="561"/>
      <c r="E66" s="544"/>
      <c r="F66" s="544"/>
      <c r="G66" s="546"/>
      <c r="J66" s="638"/>
      <c r="K66" s="568"/>
      <c r="L66" s="529"/>
      <c r="M66" s="529"/>
      <c r="N66" s="541"/>
      <c r="O66" s="541"/>
      <c r="P66" s="572"/>
    </row>
    <row r="67" spans="1:16" ht="19.5" customHeight="1">
      <c r="A67" s="635"/>
      <c r="B67" s="553"/>
      <c r="C67" s="561"/>
      <c r="D67" s="561"/>
      <c r="E67" s="544"/>
      <c r="F67" s="544"/>
      <c r="G67" s="546"/>
      <c r="J67" s="638"/>
      <c r="K67" s="568"/>
      <c r="L67" s="529"/>
      <c r="M67" s="529"/>
      <c r="N67" s="541"/>
      <c r="O67" s="541"/>
      <c r="P67" s="572"/>
    </row>
    <row r="68" spans="1:16" ht="19.5" customHeight="1" thickBot="1">
      <c r="A68" s="636"/>
      <c r="B68" s="553"/>
      <c r="C68" s="561"/>
      <c r="D68" s="561"/>
      <c r="E68" s="544"/>
      <c r="F68" s="544"/>
      <c r="G68" s="546"/>
      <c r="J68" s="639"/>
      <c r="K68" s="568"/>
      <c r="L68" s="529"/>
      <c r="M68" s="529"/>
      <c r="N68" s="541"/>
      <c r="O68" s="541"/>
      <c r="P68" s="572"/>
    </row>
    <row r="69" spans="1:17" ht="21.75" customHeight="1">
      <c r="A69" s="164" t="s">
        <v>143</v>
      </c>
      <c r="B69" s="27" t="s">
        <v>248</v>
      </c>
      <c r="C69" s="28" t="s">
        <v>121</v>
      </c>
      <c r="D69" s="51">
        <v>219</v>
      </c>
      <c r="E69" s="184">
        <v>0</v>
      </c>
      <c r="F69" s="184">
        <v>0</v>
      </c>
      <c r="G69" s="353">
        <f>SUM(D69:F69)</f>
        <v>219</v>
      </c>
      <c r="H69" s="625" t="s">
        <v>182</v>
      </c>
      <c r="J69" s="166" t="s">
        <v>145</v>
      </c>
      <c r="K69" s="40" t="s">
        <v>255</v>
      </c>
      <c r="L69" s="394" t="s">
        <v>122</v>
      </c>
      <c r="M69" s="206">
        <v>189</v>
      </c>
      <c r="N69" s="511">
        <v>0</v>
      </c>
      <c r="O69" s="511">
        <v>0</v>
      </c>
      <c r="P69" s="512">
        <f>SUM(M69:O69)</f>
        <v>189</v>
      </c>
      <c r="Q69" s="625" t="s">
        <v>183</v>
      </c>
    </row>
    <row r="70" spans="1:17" ht="21.75" customHeight="1" thickBot="1">
      <c r="A70" s="164" t="s">
        <v>144</v>
      </c>
      <c r="B70" s="469" t="s">
        <v>115</v>
      </c>
      <c r="C70" s="470" t="s">
        <v>121</v>
      </c>
      <c r="D70" s="238">
        <v>224</v>
      </c>
      <c r="E70" s="238">
        <v>0</v>
      </c>
      <c r="F70" s="238">
        <v>4</v>
      </c>
      <c r="G70" s="519">
        <f>SUM(D70:F70)</f>
        <v>228</v>
      </c>
      <c r="H70" s="626"/>
      <c r="J70" s="166" t="s">
        <v>146</v>
      </c>
      <c r="K70" s="193" t="s">
        <v>206</v>
      </c>
      <c r="L70" s="194" t="s">
        <v>121</v>
      </c>
      <c r="M70" s="77">
        <v>167</v>
      </c>
      <c r="N70" s="77">
        <v>8</v>
      </c>
      <c r="O70" s="77">
        <v>0</v>
      </c>
      <c r="P70" s="358">
        <f>SUM(M70:O70)</f>
        <v>175</v>
      </c>
      <c r="Q70" s="626"/>
    </row>
    <row r="73" spans="3:5" ht="15" customHeight="1">
      <c r="C73" s="25"/>
      <c r="D73" s="25"/>
      <c r="E73" s="25"/>
    </row>
    <row r="74" spans="3:5" ht="15" customHeight="1" thickBot="1">
      <c r="C74" s="25"/>
      <c r="D74" s="25"/>
      <c r="E74" s="25"/>
    </row>
    <row r="75" spans="10:12" ht="49.5" customHeight="1">
      <c r="J75" s="547" t="s">
        <v>246</v>
      </c>
      <c r="K75" s="548"/>
      <c r="L75" s="549"/>
    </row>
    <row r="76" spans="10:12" ht="9.75" customHeight="1">
      <c r="J76" s="550"/>
      <c r="K76" s="552" t="s">
        <v>1</v>
      </c>
      <c r="L76" s="554" t="s">
        <v>2</v>
      </c>
    </row>
    <row r="77" spans="10:12" ht="9.75" customHeight="1">
      <c r="J77" s="551"/>
      <c r="K77" s="553"/>
      <c r="L77" s="555"/>
    </row>
    <row r="78" spans="10:12" ht="9.75" customHeight="1">
      <c r="J78" s="551"/>
      <c r="K78" s="553"/>
      <c r="L78" s="555"/>
    </row>
    <row r="79" spans="10:12" ht="9.75" customHeight="1" thickBot="1">
      <c r="J79" s="551"/>
      <c r="K79" s="553"/>
      <c r="L79" s="555"/>
    </row>
    <row r="80" spans="2:12" ht="21.75" customHeight="1" thickBot="1">
      <c r="B80" s="520" t="s">
        <v>117</v>
      </c>
      <c r="C80" s="624" t="s">
        <v>283</v>
      </c>
      <c r="D80" s="624"/>
      <c r="E80" s="624"/>
      <c r="F80" s="624"/>
      <c r="G80" s="521">
        <v>258</v>
      </c>
      <c r="J80" s="167" t="s">
        <v>14</v>
      </c>
      <c r="K80" s="40" t="s">
        <v>115</v>
      </c>
      <c r="L80" s="172" t="s">
        <v>121</v>
      </c>
    </row>
    <row r="81" spans="2:12" ht="21.75" customHeight="1">
      <c r="B81" s="520" t="s">
        <v>118</v>
      </c>
      <c r="C81" s="624" t="s">
        <v>284</v>
      </c>
      <c r="D81" s="624"/>
      <c r="E81" s="624"/>
      <c r="F81" s="624"/>
      <c r="G81" s="521">
        <v>258</v>
      </c>
      <c r="J81" s="167" t="s">
        <v>15</v>
      </c>
      <c r="K81" s="27" t="s">
        <v>248</v>
      </c>
      <c r="L81" s="28" t="s">
        <v>121</v>
      </c>
    </row>
    <row r="82" spans="10:13" ht="21.75" customHeight="1">
      <c r="J82" s="49" t="s">
        <v>16</v>
      </c>
      <c r="K82" s="185" t="s">
        <v>255</v>
      </c>
      <c r="L82" s="186" t="s">
        <v>122</v>
      </c>
      <c r="M82" s="305"/>
    </row>
    <row r="83" spans="10:13" ht="21.75" customHeight="1" thickBot="1">
      <c r="J83" s="50" t="s">
        <v>17</v>
      </c>
      <c r="K83" s="173" t="s">
        <v>206</v>
      </c>
      <c r="L83" s="174" t="s">
        <v>121</v>
      </c>
      <c r="M83" s="305"/>
    </row>
  </sheetData>
  <sheetProtection/>
  <mergeCells count="154">
    <mergeCell ref="A65:A68"/>
    <mergeCell ref="B65:B68"/>
    <mergeCell ref="C65:C68"/>
    <mergeCell ref="D65:D68"/>
    <mergeCell ref="E65:E68"/>
    <mergeCell ref="O55:O58"/>
    <mergeCell ref="P55:P58"/>
    <mergeCell ref="D63:K63"/>
    <mergeCell ref="A64:G64"/>
    <mergeCell ref="J64:P64"/>
    <mergeCell ref="M65:M68"/>
    <mergeCell ref="N65:N68"/>
    <mergeCell ref="O65:O68"/>
    <mergeCell ref="P65:P68"/>
    <mergeCell ref="F65:F68"/>
    <mergeCell ref="G65:G68"/>
    <mergeCell ref="J65:J68"/>
    <mergeCell ref="K65:K68"/>
    <mergeCell ref="L65:L68"/>
    <mergeCell ref="N55:N58"/>
    <mergeCell ref="K55:K58"/>
    <mergeCell ref="L55:L58"/>
    <mergeCell ref="M55:M58"/>
    <mergeCell ref="A44:G44"/>
    <mergeCell ref="J44:P44"/>
    <mergeCell ref="A45:A48"/>
    <mergeCell ref="B45:B48"/>
    <mergeCell ref="C45:C48"/>
    <mergeCell ref="D45:D48"/>
    <mergeCell ref="E45:E48"/>
    <mergeCell ref="F45:F48"/>
    <mergeCell ref="G45:G48"/>
    <mergeCell ref="J45:J48"/>
    <mergeCell ref="K45:K48"/>
    <mergeCell ref="L45:L48"/>
    <mergeCell ref="M45:M48"/>
    <mergeCell ref="N45:N48"/>
    <mergeCell ref="O45:O48"/>
    <mergeCell ref="P45:P48"/>
    <mergeCell ref="J36:P36"/>
    <mergeCell ref="A37:A40"/>
    <mergeCell ref="B37:B40"/>
    <mergeCell ref="C37:C40"/>
    <mergeCell ref="D37:D40"/>
    <mergeCell ref="E37:E40"/>
    <mergeCell ref="F37:F40"/>
    <mergeCell ref="G37:G40"/>
    <mergeCell ref="J37:J40"/>
    <mergeCell ref="K37:K40"/>
    <mergeCell ref="L37:L40"/>
    <mergeCell ref="M37:M40"/>
    <mergeCell ref="N37:N40"/>
    <mergeCell ref="O37:O40"/>
    <mergeCell ref="P37:P40"/>
    <mergeCell ref="A27:A30"/>
    <mergeCell ref="B27:B30"/>
    <mergeCell ref="C27:C30"/>
    <mergeCell ref="D27:D30"/>
    <mergeCell ref="E27:E30"/>
    <mergeCell ref="F27:F30"/>
    <mergeCell ref="G27:G30"/>
    <mergeCell ref="J27:J30"/>
    <mergeCell ref="K27:K30"/>
    <mergeCell ref="B11:B14"/>
    <mergeCell ref="C11:C14"/>
    <mergeCell ref="D11:D14"/>
    <mergeCell ref="E11:E14"/>
    <mergeCell ref="A18:G18"/>
    <mergeCell ref="J18:P18"/>
    <mergeCell ref="A19:A22"/>
    <mergeCell ref="B19:B22"/>
    <mergeCell ref="A26:G26"/>
    <mergeCell ref="J26:P26"/>
    <mergeCell ref="C19:C22"/>
    <mergeCell ref="D19:D22"/>
    <mergeCell ref="E19:E22"/>
    <mergeCell ref="F19:F22"/>
    <mergeCell ref="G19:G22"/>
    <mergeCell ref="J19:J22"/>
    <mergeCell ref="K19:K22"/>
    <mergeCell ref="L19:L22"/>
    <mergeCell ref="M19:M22"/>
    <mergeCell ref="A10:G10"/>
    <mergeCell ref="J10:P10"/>
    <mergeCell ref="A11:A14"/>
    <mergeCell ref="D1:K1"/>
    <mergeCell ref="A2:G2"/>
    <mergeCell ref="J2:P2"/>
    <mergeCell ref="A3:A6"/>
    <mergeCell ref="B3:B6"/>
    <mergeCell ref="C3:C6"/>
    <mergeCell ref="D3:D6"/>
    <mergeCell ref="E3:E6"/>
    <mergeCell ref="F3:F6"/>
    <mergeCell ref="G3:G6"/>
    <mergeCell ref="J3:J6"/>
    <mergeCell ref="K3:K6"/>
    <mergeCell ref="L3:L6"/>
    <mergeCell ref="M3:M6"/>
    <mergeCell ref="N3:N6"/>
    <mergeCell ref="O3:O6"/>
    <mergeCell ref="P3:P6"/>
    <mergeCell ref="F11:F14"/>
    <mergeCell ref="G11:G14"/>
    <mergeCell ref="J11:J14"/>
    <mergeCell ref="K11:K14"/>
    <mergeCell ref="H7:H8"/>
    <mergeCell ref="H15:H16"/>
    <mergeCell ref="H23:H24"/>
    <mergeCell ref="H31:H32"/>
    <mergeCell ref="Q7:Q8"/>
    <mergeCell ref="Q15:Q16"/>
    <mergeCell ref="Q23:Q24"/>
    <mergeCell ref="Q31:Q32"/>
    <mergeCell ref="H41:H42"/>
    <mergeCell ref="N19:N22"/>
    <mergeCell ref="O19:O22"/>
    <mergeCell ref="P19:P22"/>
    <mergeCell ref="L11:L14"/>
    <mergeCell ref="M11:M14"/>
    <mergeCell ref="N11:N14"/>
    <mergeCell ref="O11:O14"/>
    <mergeCell ref="P11:P14"/>
    <mergeCell ref="D35:K35"/>
    <mergeCell ref="L27:L30"/>
    <mergeCell ref="M27:M30"/>
    <mergeCell ref="N27:N30"/>
    <mergeCell ref="O27:O30"/>
    <mergeCell ref="P27:P30"/>
    <mergeCell ref="A36:G36"/>
    <mergeCell ref="C80:F80"/>
    <mergeCell ref="C81:F81"/>
    <mergeCell ref="H49:H50"/>
    <mergeCell ref="Q41:Q42"/>
    <mergeCell ref="Q49:Q50"/>
    <mergeCell ref="H59:H60"/>
    <mergeCell ref="Q59:Q60"/>
    <mergeCell ref="H69:H70"/>
    <mergeCell ref="Q69:Q70"/>
    <mergeCell ref="J75:L75"/>
    <mergeCell ref="J76:J79"/>
    <mergeCell ref="K76:K79"/>
    <mergeCell ref="L76:L79"/>
    <mergeCell ref="D53:K53"/>
    <mergeCell ref="A54:G54"/>
    <mergeCell ref="J54:P54"/>
    <mergeCell ref="A55:A58"/>
    <mergeCell ref="B55:B58"/>
    <mergeCell ref="C55:C58"/>
    <mergeCell ref="D55:D58"/>
    <mergeCell ref="E55:E58"/>
    <mergeCell ref="F55:F58"/>
    <mergeCell ref="G55:G58"/>
    <mergeCell ref="J55:J58"/>
  </mergeCells>
  <conditionalFormatting sqref="A15:A16 A7:A8 J7:J8 J15:J16 A23:A24 J23:J24 A31:A32 J31:J32 A41:A42 J41:J42 A49:A50 J49:J50 A59:A60 J59:J60 A69:A70 J69:J70">
    <cfRule type="cellIs" priority="104" dxfId="279" operator="between" stopIfTrue="1">
      <formula>200</formula>
      <formula>219</formula>
    </cfRule>
    <cfRule type="cellIs" priority="105" dxfId="280" operator="between" stopIfTrue="1">
      <formula>220</formula>
      <formula>249</formula>
    </cfRule>
    <cfRule type="cellIs" priority="106" dxfId="281" operator="between" stopIfTrue="1">
      <formula>250</formula>
      <formula>300</formula>
    </cfRule>
  </conditionalFormatting>
  <conditionalFormatting sqref="J80:J81">
    <cfRule type="cellIs" priority="71" dxfId="279" operator="between" stopIfTrue="1">
      <formula>200</formula>
      <formula>219</formula>
    </cfRule>
    <cfRule type="cellIs" priority="72" dxfId="280" operator="between" stopIfTrue="1">
      <formula>220</formula>
      <formula>249</formula>
    </cfRule>
    <cfRule type="cellIs" priority="73" dxfId="281" operator="between" stopIfTrue="1">
      <formula>250</formula>
      <formula>300</formula>
    </cfRule>
  </conditionalFormatting>
  <conditionalFormatting sqref="D7:D8">
    <cfRule type="cellIs" priority="62" dxfId="279" operator="between" stopIfTrue="1">
      <formula>200</formula>
      <formula>219</formula>
    </cfRule>
    <cfRule type="cellIs" priority="63" dxfId="280" operator="between" stopIfTrue="1">
      <formula>220</formula>
      <formula>249</formula>
    </cfRule>
    <cfRule type="cellIs" priority="64" dxfId="281" operator="between" stopIfTrue="1">
      <formula>250</formula>
      <formula>300</formula>
    </cfRule>
  </conditionalFormatting>
  <conditionalFormatting sqref="D7:D8">
    <cfRule type="cellIs" priority="61" dxfId="282" operator="equal">
      <formula>300</formula>
    </cfRule>
  </conditionalFormatting>
  <conditionalFormatting sqref="M7:M8">
    <cfRule type="cellIs" priority="58" dxfId="279" operator="between" stopIfTrue="1">
      <formula>200</formula>
      <formula>219</formula>
    </cfRule>
    <cfRule type="cellIs" priority="59" dxfId="280" operator="between" stopIfTrue="1">
      <formula>220</formula>
      <formula>249</formula>
    </cfRule>
    <cfRule type="cellIs" priority="60" dxfId="281" operator="between" stopIfTrue="1">
      <formula>250</formula>
      <formula>300</formula>
    </cfRule>
  </conditionalFormatting>
  <conditionalFormatting sqref="M7:M8">
    <cfRule type="cellIs" priority="57" dxfId="282" operator="equal">
      <formula>300</formula>
    </cfRule>
  </conditionalFormatting>
  <conditionalFormatting sqref="D15:D16">
    <cfRule type="cellIs" priority="54" dxfId="279" operator="between" stopIfTrue="1">
      <formula>200</formula>
      <formula>219</formula>
    </cfRule>
    <cfRule type="cellIs" priority="55" dxfId="280" operator="between" stopIfTrue="1">
      <formula>220</formula>
      <formula>249</formula>
    </cfRule>
    <cfRule type="cellIs" priority="56" dxfId="281" operator="between" stopIfTrue="1">
      <formula>250</formula>
      <formula>300</formula>
    </cfRule>
  </conditionalFormatting>
  <conditionalFormatting sqref="D15:D16">
    <cfRule type="cellIs" priority="53" dxfId="282" operator="equal">
      <formula>300</formula>
    </cfRule>
  </conditionalFormatting>
  <conditionalFormatting sqref="M15:M16">
    <cfRule type="cellIs" priority="50" dxfId="279" operator="between" stopIfTrue="1">
      <formula>200</formula>
      <formula>219</formula>
    </cfRule>
    <cfRule type="cellIs" priority="51" dxfId="280" operator="between" stopIfTrue="1">
      <formula>220</formula>
      <formula>249</formula>
    </cfRule>
    <cfRule type="cellIs" priority="52" dxfId="281" operator="between" stopIfTrue="1">
      <formula>250</formula>
      <formula>300</formula>
    </cfRule>
  </conditionalFormatting>
  <conditionalFormatting sqref="M15:M16">
    <cfRule type="cellIs" priority="49" dxfId="282" operator="equal">
      <formula>300</formula>
    </cfRule>
  </conditionalFormatting>
  <conditionalFormatting sqref="D23:D24">
    <cfRule type="cellIs" priority="46" dxfId="279" operator="between" stopIfTrue="1">
      <formula>200</formula>
      <formula>219</formula>
    </cfRule>
    <cfRule type="cellIs" priority="47" dxfId="280" operator="between" stopIfTrue="1">
      <formula>220</formula>
      <formula>249</formula>
    </cfRule>
    <cfRule type="cellIs" priority="48" dxfId="281" operator="between" stopIfTrue="1">
      <formula>250</formula>
      <formula>300</formula>
    </cfRule>
  </conditionalFormatting>
  <conditionalFormatting sqref="D23:D24">
    <cfRule type="cellIs" priority="45" dxfId="282" operator="equal">
      <formula>300</formula>
    </cfRule>
  </conditionalFormatting>
  <conditionalFormatting sqref="M23:M24">
    <cfRule type="cellIs" priority="42" dxfId="279" operator="between" stopIfTrue="1">
      <formula>200</formula>
      <formula>219</formula>
    </cfRule>
    <cfRule type="cellIs" priority="43" dxfId="280" operator="between" stopIfTrue="1">
      <formula>220</formula>
      <formula>249</formula>
    </cfRule>
    <cfRule type="cellIs" priority="44" dxfId="281" operator="between" stopIfTrue="1">
      <formula>250</formula>
      <formula>300</formula>
    </cfRule>
  </conditionalFormatting>
  <conditionalFormatting sqref="M23:M24">
    <cfRule type="cellIs" priority="41" dxfId="282" operator="equal">
      <formula>300</formula>
    </cfRule>
  </conditionalFormatting>
  <conditionalFormatting sqref="D31:D32">
    <cfRule type="cellIs" priority="38" dxfId="279" operator="between" stopIfTrue="1">
      <formula>200</formula>
      <formula>219</formula>
    </cfRule>
    <cfRule type="cellIs" priority="39" dxfId="280" operator="between" stopIfTrue="1">
      <formula>220</formula>
      <formula>249</formula>
    </cfRule>
    <cfRule type="cellIs" priority="40" dxfId="281" operator="between" stopIfTrue="1">
      <formula>250</formula>
      <formula>300</formula>
    </cfRule>
  </conditionalFormatting>
  <conditionalFormatting sqref="D31:D32">
    <cfRule type="cellIs" priority="37" dxfId="282" operator="equal">
      <formula>300</formula>
    </cfRule>
  </conditionalFormatting>
  <conditionalFormatting sqref="M31:M32">
    <cfRule type="cellIs" priority="34" dxfId="279" operator="between" stopIfTrue="1">
      <formula>200</formula>
      <formula>219</formula>
    </cfRule>
    <cfRule type="cellIs" priority="35" dxfId="280" operator="between" stopIfTrue="1">
      <formula>220</formula>
      <formula>249</formula>
    </cfRule>
    <cfRule type="cellIs" priority="36" dxfId="281" operator="between" stopIfTrue="1">
      <formula>250</formula>
      <formula>300</formula>
    </cfRule>
  </conditionalFormatting>
  <conditionalFormatting sqref="M31:M32">
    <cfRule type="cellIs" priority="33" dxfId="282" operator="equal">
      <formula>300</formula>
    </cfRule>
  </conditionalFormatting>
  <conditionalFormatting sqref="D41:D42">
    <cfRule type="cellIs" priority="30" dxfId="279" operator="between" stopIfTrue="1">
      <formula>200</formula>
      <formula>219</formula>
    </cfRule>
    <cfRule type="cellIs" priority="31" dxfId="280" operator="between" stopIfTrue="1">
      <formula>220</formula>
      <formula>249</formula>
    </cfRule>
    <cfRule type="cellIs" priority="32" dxfId="281" operator="between" stopIfTrue="1">
      <formula>250</formula>
      <formula>300</formula>
    </cfRule>
  </conditionalFormatting>
  <conditionalFormatting sqref="D41:D42">
    <cfRule type="cellIs" priority="29" dxfId="282" operator="equal">
      <formula>300</formula>
    </cfRule>
  </conditionalFormatting>
  <conditionalFormatting sqref="M41:M42">
    <cfRule type="cellIs" priority="26" dxfId="279" operator="between" stopIfTrue="1">
      <formula>200</formula>
      <formula>219</formula>
    </cfRule>
    <cfRule type="cellIs" priority="27" dxfId="280" operator="between" stopIfTrue="1">
      <formula>220</formula>
      <formula>249</formula>
    </cfRule>
    <cfRule type="cellIs" priority="28" dxfId="281" operator="between" stopIfTrue="1">
      <formula>250</formula>
      <formula>300</formula>
    </cfRule>
  </conditionalFormatting>
  <conditionalFormatting sqref="M41:M42">
    <cfRule type="cellIs" priority="25" dxfId="282" operator="equal">
      <formula>300</formula>
    </cfRule>
  </conditionalFormatting>
  <conditionalFormatting sqref="D49:D50">
    <cfRule type="cellIs" priority="22" dxfId="279" operator="between" stopIfTrue="1">
      <formula>200</formula>
      <formula>219</formula>
    </cfRule>
    <cfRule type="cellIs" priority="23" dxfId="280" operator="between" stopIfTrue="1">
      <formula>220</formula>
      <formula>249</formula>
    </cfRule>
    <cfRule type="cellIs" priority="24" dxfId="281" operator="between" stopIfTrue="1">
      <formula>250</formula>
      <formula>300</formula>
    </cfRule>
  </conditionalFormatting>
  <conditionalFormatting sqref="D49:D50">
    <cfRule type="cellIs" priority="21" dxfId="282" operator="equal">
      <formula>300</formula>
    </cfRule>
  </conditionalFormatting>
  <conditionalFormatting sqref="M49:M50">
    <cfRule type="cellIs" priority="18" dxfId="279" operator="between" stopIfTrue="1">
      <formula>200</formula>
      <formula>219</formula>
    </cfRule>
    <cfRule type="cellIs" priority="19" dxfId="280" operator="between" stopIfTrue="1">
      <formula>220</formula>
      <formula>249</formula>
    </cfRule>
    <cfRule type="cellIs" priority="20" dxfId="281" operator="between" stopIfTrue="1">
      <formula>250</formula>
      <formula>300</formula>
    </cfRule>
  </conditionalFormatting>
  <conditionalFormatting sqref="M49:M50">
    <cfRule type="cellIs" priority="17" dxfId="282" operator="equal">
      <formula>300</formula>
    </cfRule>
  </conditionalFormatting>
  <conditionalFormatting sqref="D59:D60">
    <cfRule type="cellIs" priority="14" dxfId="279" operator="between" stopIfTrue="1">
      <formula>200</formula>
      <formula>219</formula>
    </cfRule>
    <cfRule type="cellIs" priority="15" dxfId="280" operator="between" stopIfTrue="1">
      <formula>220</formula>
      <formula>249</formula>
    </cfRule>
    <cfRule type="cellIs" priority="16" dxfId="281" operator="between" stopIfTrue="1">
      <formula>250</formula>
      <formula>300</formula>
    </cfRule>
  </conditionalFormatting>
  <conditionalFormatting sqref="D59:D60">
    <cfRule type="cellIs" priority="13" dxfId="282" operator="equal">
      <formula>300</formula>
    </cfRule>
  </conditionalFormatting>
  <conditionalFormatting sqref="M59:M60">
    <cfRule type="cellIs" priority="10" dxfId="279" operator="between" stopIfTrue="1">
      <formula>200</formula>
      <formula>219</formula>
    </cfRule>
    <cfRule type="cellIs" priority="11" dxfId="280" operator="between" stopIfTrue="1">
      <formula>220</formula>
      <formula>249</formula>
    </cfRule>
    <cfRule type="cellIs" priority="12" dxfId="281" operator="between" stopIfTrue="1">
      <formula>250</formula>
      <formula>300</formula>
    </cfRule>
  </conditionalFormatting>
  <conditionalFormatting sqref="M59:M60">
    <cfRule type="cellIs" priority="9" dxfId="282" operator="equal">
      <formula>300</formula>
    </cfRule>
  </conditionalFormatting>
  <conditionalFormatting sqref="D69:D70">
    <cfRule type="cellIs" priority="6" dxfId="279" operator="between" stopIfTrue="1">
      <formula>200</formula>
      <formula>219</formula>
    </cfRule>
    <cfRule type="cellIs" priority="7" dxfId="280" operator="between" stopIfTrue="1">
      <formula>220</formula>
      <formula>249</formula>
    </cfRule>
    <cfRule type="cellIs" priority="8" dxfId="281" operator="between" stopIfTrue="1">
      <formula>250</formula>
      <formula>300</formula>
    </cfRule>
  </conditionalFormatting>
  <conditionalFormatting sqref="D69:D70">
    <cfRule type="cellIs" priority="5" dxfId="282" operator="equal">
      <formula>300</formula>
    </cfRule>
  </conditionalFormatting>
  <conditionalFormatting sqref="M69:M70">
    <cfRule type="cellIs" priority="2" dxfId="279" operator="between" stopIfTrue="1">
      <formula>200</formula>
      <formula>219</formula>
    </cfRule>
    <cfRule type="cellIs" priority="3" dxfId="280" operator="between" stopIfTrue="1">
      <formula>220</formula>
      <formula>249</formula>
    </cfRule>
    <cfRule type="cellIs" priority="4" dxfId="281" operator="between" stopIfTrue="1">
      <formula>250</formula>
      <formula>300</formula>
    </cfRule>
  </conditionalFormatting>
  <conditionalFormatting sqref="M69:M70">
    <cfRule type="cellIs" priority="1" dxfId="282" operator="equal">
      <formula>300</formula>
    </cfRule>
  </conditionalFormatting>
  <printOptions/>
  <pageMargins left="0.7" right="0.7" top="0.75" bottom="0.75" header="0.3" footer="0.3"/>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tabColor indexed="30"/>
  </sheetPr>
  <dimension ref="A1:K70"/>
  <sheetViews>
    <sheetView zoomScalePageLayoutView="0" workbookViewId="0" topLeftCell="A1">
      <selection activeCell="F6" sqref="F6:H7"/>
    </sheetView>
  </sheetViews>
  <sheetFormatPr defaultColWidth="9.140625" defaultRowHeight="15" customHeight="1"/>
  <cols>
    <col min="1" max="1" width="5.7109375" style="0" customWidth="1"/>
    <col min="2" max="2" width="60.7109375" style="0" customWidth="1"/>
    <col min="3" max="3" width="9.8515625" style="0" customWidth="1"/>
    <col min="4" max="4" width="5.7109375" style="0" customWidth="1"/>
    <col min="5" max="5" width="2.8515625" style="25" customWidth="1"/>
    <col min="6" max="6" width="30.28125" style="0" customWidth="1"/>
    <col min="7" max="7" width="33.00390625" style="0" customWidth="1"/>
    <col min="8" max="8" width="14.421875" style="0" customWidth="1"/>
    <col min="9" max="9" width="14.7109375" style="0" customWidth="1"/>
  </cols>
  <sheetData>
    <row r="1" spans="1:5" s="23" customFormat="1" ht="30" customHeight="1" thickBot="1">
      <c r="A1" s="640" t="s">
        <v>247</v>
      </c>
      <c r="B1" s="641"/>
      <c r="C1" s="641"/>
      <c r="D1" s="642"/>
      <c r="E1" s="24"/>
    </row>
    <row r="2" spans="1:4" ht="15" customHeight="1">
      <c r="A2" s="643"/>
      <c r="B2" s="574" t="s">
        <v>1</v>
      </c>
      <c r="C2" s="646" t="s">
        <v>2</v>
      </c>
      <c r="D2" s="649"/>
    </row>
    <row r="3" spans="1:4" ht="15" customHeight="1">
      <c r="A3" s="643"/>
      <c r="B3" s="645"/>
      <c r="C3" s="647"/>
      <c r="D3" s="650"/>
    </row>
    <row r="4" spans="1:4" ht="15" customHeight="1">
      <c r="A4" s="643"/>
      <c r="B4" s="645"/>
      <c r="C4" s="647"/>
      <c r="D4" s="650"/>
    </row>
    <row r="5" spans="1:4" ht="15" customHeight="1" thickBot="1">
      <c r="A5" s="644"/>
      <c r="B5" s="575"/>
      <c r="C5" s="648"/>
      <c r="D5" s="651"/>
    </row>
    <row r="6" spans="1:8" ht="21.75" customHeight="1">
      <c r="A6" s="244" t="s">
        <v>14</v>
      </c>
      <c r="B6" s="311"/>
      <c r="C6" s="312"/>
      <c r="D6" s="245" t="s">
        <v>14</v>
      </c>
      <c r="F6" s="316" t="s">
        <v>117</v>
      </c>
      <c r="G6" s="318" t="s">
        <v>283</v>
      </c>
      <c r="H6" s="320">
        <v>258</v>
      </c>
    </row>
    <row r="7" spans="1:8" ht="21.75" customHeight="1" thickBot="1">
      <c r="A7" s="169" t="s">
        <v>15</v>
      </c>
      <c r="B7" s="313"/>
      <c r="C7" s="314"/>
      <c r="D7" s="246" t="s">
        <v>15</v>
      </c>
      <c r="F7" s="317" t="s">
        <v>118</v>
      </c>
      <c r="G7" s="319" t="s">
        <v>284</v>
      </c>
      <c r="H7" s="321">
        <v>258</v>
      </c>
    </row>
    <row r="8" spans="1:4" ht="21.75" customHeight="1">
      <c r="A8" s="168" t="s">
        <v>16</v>
      </c>
      <c r="B8" s="313"/>
      <c r="C8" s="314"/>
      <c r="D8" s="247" t="s">
        <v>16</v>
      </c>
    </row>
    <row r="9" spans="1:4" ht="21.75" customHeight="1">
      <c r="A9" s="169" t="s">
        <v>17</v>
      </c>
      <c r="B9" s="313"/>
      <c r="C9" s="314"/>
      <c r="D9" s="246" t="s">
        <v>17</v>
      </c>
    </row>
    <row r="10" spans="1:11" ht="21.75" customHeight="1">
      <c r="A10" s="168" t="s">
        <v>18</v>
      </c>
      <c r="B10" s="313"/>
      <c r="C10" s="314"/>
      <c r="D10" s="247" t="s">
        <v>18</v>
      </c>
      <c r="F10" s="35"/>
      <c r="G10" s="152"/>
      <c r="H10" s="7"/>
      <c r="I10" s="149"/>
      <c r="J10" s="7"/>
      <c r="K10" s="7"/>
    </row>
    <row r="11" spans="1:11" ht="21.75" customHeight="1">
      <c r="A11" s="169" t="s">
        <v>19</v>
      </c>
      <c r="B11" s="313"/>
      <c r="C11" s="314"/>
      <c r="D11" s="246" t="s">
        <v>19</v>
      </c>
      <c r="F11" s="7"/>
      <c r="G11" s="250"/>
      <c r="H11" s="7"/>
      <c r="I11" s="250"/>
      <c r="J11" s="7"/>
      <c r="K11" s="7"/>
    </row>
    <row r="12" spans="1:11" ht="21.75" customHeight="1">
      <c r="A12" s="168" t="s">
        <v>20</v>
      </c>
      <c r="B12" s="313"/>
      <c r="C12" s="314"/>
      <c r="D12" s="247" t="s">
        <v>20</v>
      </c>
      <c r="F12" s="7"/>
      <c r="G12" s="251"/>
      <c r="H12" s="7"/>
      <c r="I12" s="251"/>
      <c r="J12" s="7"/>
      <c r="K12" s="7"/>
    </row>
    <row r="13" spans="1:11" ht="21.75" customHeight="1">
      <c r="A13" s="169" t="s">
        <v>21</v>
      </c>
      <c r="B13" s="313"/>
      <c r="C13" s="314"/>
      <c r="D13" s="246" t="s">
        <v>21</v>
      </c>
      <c r="F13" s="7"/>
      <c r="G13" s="152"/>
      <c r="H13" s="7"/>
      <c r="I13" s="217"/>
      <c r="J13" s="7"/>
      <c r="K13" s="7"/>
    </row>
    <row r="14" spans="1:11" ht="21.75" customHeight="1">
      <c r="A14" s="168" t="s">
        <v>22</v>
      </c>
      <c r="B14" s="313"/>
      <c r="C14" s="314"/>
      <c r="D14" s="247" t="s">
        <v>22</v>
      </c>
      <c r="F14" s="7"/>
      <c r="G14" s="252"/>
      <c r="H14" s="7"/>
      <c r="I14" s="251"/>
      <c r="J14" s="7"/>
      <c r="K14" s="7"/>
    </row>
    <row r="15" spans="1:11" ht="21.75" customHeight="1">
      <c r="A15" s="169" t="s">
        <v>23</v>
      </c>
      <c r="B15" s="313"/>
      <c r="C15" s="314"/>
      <c r="D15" s="246" t="s">
        <v>23</v>
      </c>
      <c r="F15" s="7"/>
      <c r="G15" s="251"/>
      <c r="H15" s="7"/>
      <c r="I15" s="251"/>
      <c r="J15" s="7"/>
      <c r="K15" s="7"/>
    </row>
    <row r="16" spans="1:11" ht="21.75" customHeight="1">
      <c r="A16" s="168" t="s">
        <v>24</v>
      </c>
      <c r="B16" s="313"/>
      <c r="C16" s="314"/>
      <c r="D16" s="247" t="s">
        <v>24</v>
      </c>
      <c r="F16" s="7"/>
      <c r="G16" s="149"/>
      <c r="H16" s="7"/>
      <c r="I16" s="217"/>
      <c r="J16" s="7"/>
      <c r="K16" s="7"/>
    </row>
    <row r="17" spans="1:11" ht="21.75" customHeight="1">
      <c r="A17" s="169" t="s">
        <v>25</v>
      </c>
      <c r="B17" s="313"/>
      <c r="C17" s="314"/>
      <c r="D17" s="246" t="s">
        <v>25</v>
      </c>
      <c r="F17" s="7"/>
      <c r="G17" s="251"/>
      <c r="H17" s="7"/>
      <c r="I17" s="251"/>
      <c r="J17" s="7"/>
      <c r="K17" s="7"/>
    </row>
    <row r="18" spans="1:11" ht="21.75" customHeight="1">
      <c r="A18" s="168" t="s">
        <v>26</v>
      </c>
      <c r="B18" s="313"/>
      <c r="C18" s="314"/>
      <c r="D18" s="247" t="s">
        <v>26</v>
      </c>
      <c r="F18" s="7"/>
      <c r="G18" s="251"/>
      <c r="H18" s="7"/>
      <c r="I18" s="251"/>
      <c r="J18" s="7"/>
      <c r="K18" s="7"/>
    </row>
    <row r="19" spans="1:11" ht="21.75" customHeight="1">
      <c r="A19" s="169" t="s">
        <v>27</v>
      </c>
      <c r="B19" s="313"/>
      <c r="C19" s="314"/>
      <c r="D19" s="246" t="s">
        <v>27</v>
      </c>
      <c r="F19" s="7"/>
      <c r="G19" s="152"/>
      <c r="H19" s="7"/>
      <c r="I19" s="149"/>
      <c r="J19" s="7"/>
      <c r="K19" s="7"/>
    </row>
    <row r="20" spans="1:11" ht="21.75" customHeight="1">
      <c r="A20" s="168" t="s">
        <v>28</v>
      </c>
      <c r="B20" s="313"/>
      <c r="C20" s="314"/>
      <c r="D20" s="247" t="s">
        <v>28</v>
      </c>
      <c r="F20" s="7"/>
      <c r="G20" s="253"/>
      <c r="H20" s="7"/>
      <c r="I20" s="250"/>
      <c r="J20" s="7"/>
      <c r="K20" s="7"/>
    </row>
    <row r="21" spans="1:11" ht="21.75" customHeight="1">
      <c r="A21" s="169" t="s">
        <v>29</v>
      </c>
      <c r="B21" s="313"/>
      <c r="C21" s="314"/>
      <c r="D21" s="246" t="s">
        <v>29</v>
      </c>
      <c r="F21" s="7"/>
      <c r="G21" s="251"/>
      <c r="H21" s="7"/>
      <c r="I21" s="251"/>
      <c r="J21" s="7"/>
      <c r="K21" s="7"/>
    </row>
    <row r="22" spans="1:11" ht="21.75" customHeight="1">
      <c r="A22" s="168" t="s">
        <v>30</v>
      </c>
      <c r="B22" s="315"/>
      <c r="C22" s="314"/>
      <c r="D22" s="247" t="s">
        <v>30</v>
      </c>
      <c r="F22" s="7"/>
      <c r="H22" s="7"/>
      <c r="I22" s="152"/>
      <c r="J22" s="7"/>
      <c r="K22" s="7"/>
    </row>
    <row r="23" spans="1:11" ht="21.75" customHeight="1">
      <c r="A23" s="169" t="s">
        <v>31</v>
      </c>
      <c r="B23" s="313"/>
      <c r="C23" s="314"/>
      <c r="D23" s="246" t="s">
        <v>31</v>
      </c>
      <c r="F23" s="7"/>
      <c r="G23" s="252"/>
      <c r="H23" s="7"/>
      <c r="I23" s="254"/>
      <c r="J23" s="7"/>
      <c r="K23" s="7"/>
    </row>
    <row r="24" spans="1:11" ht="21.75" customHeight="1">
      <c r="A24" s="168" t="s">
        <v>32</v>
      </c>
      <c r="B24" s="315"/>
      <c r="C24" s="314"/>
      <c r="D24" s="247" t="s">
        <v>32</v>
      </c>
      <c r="F24" s="7"/>
      <c r="G24" s="251"/>
      <c r="H24" s="7"/>
      <c r="I24" s="254"/>
      <c r="J24" s="7"/>
      <c r="K24" s="7"/>
    </row>
    <row r="25" spans="1:11" ht="21.75" customHeight="1">
      <c r="A25" s="169" t="s">
        <v>33</v>
      </c>
      <c r="B25" s="315"/>
      <c r="C25" s="314"/>
      <c r="D25" s="246" t="s">
        <v>33</v>
      </c>
      <c r="F25" s="7"/>
      <c r="H25" s="7"/>
      <c r="I25" s="149"/>
      <c r="J25" s="7"/>
      <c r="K25" s="7"/>
    </row>
    <row r="26" spans="1:11" ht="21.75" customHeight="1">
      <c r="A26" s="168" t="s">
        <v>34</v>
      </c>
      <c r="B26" s="315"/>
      <c r="C26" s="314"/>
      <c r="D26" s="247" t="s">
        <v>34</v>
      </c>
      <c r="F26" s="7"/>
      <c r="G26" s="251"/>
      <c r="H26" s="7"/>
      <c r="I26" s="254"/>
      <c r="J26" s="7"/>
      <c r="K26" s="7"/>
    </row>
    <row r="27" spans="1:11" ht="21.75" customHeight="1">
      <c r="A27" s="169" t="s">
        <v>35</v>
      </c>
      <c r="B27" s="315"/>
      <c r="C27" s="314"/>
      <c r="D27" s="246" t="s">
        <v>35</v>
      </c>
      <c r="F27" s="7"/>
      <c r="G27" s="251"/>
      <c r="H27" s="7"/>
      <c r="I27" s="251"/>
      <c r="J27" s="7"/>
      <c r="K27" s="7"/>
    </row>
    <row r="28" spans="1:11" ht="21.75" customHeight="1">
      <c r="A28" s="168" t="s">
        <v>36</v>
      </c>
      <c r="B28" s="315"/>
      <c r="C28" s="314"/>
      <c r="D28" s="247" t="s">
        <v>36</v>
      </c>
      <c r="F28" s="7"/>
      <c r="H28" s="7"/>
      <c r="I28" s="149"/>
      <c r="J28" s="7"/>
      <c r="K28" s="7"/>
    </row>
    <row r="29" spans="1:11" ht="21.75" customHeight="1">
      <c r="A29" s="169" t="s">
        <v>37</v>
      </c>
      <c r="B29" s="315"/>
      <c r="C29" s="314"/>
      <c r="D29" s="246" t="s">
        <v>37</v>
      </c>
      <c r="F29" s="7"/>
      <c r="G29" s="254"/>
      <c r="H29" s="7"/>
      <c r="I29" s="251"/>
      <c r="J29" s="7"/>
      <c r="K29" s="7"/>
    </row>
    <row r="30" spans="1:11" ht="21.75" customHeight="1">
      <c r="A30" s="168" t="s">
        <v>38</v>
      </c>
      <c r="B30" s="315"/>
      <c r="C30" s="314"/>
      <c r="D30" s="247" t="s">
        <v>38</v>
      </c>
      <c r="F30" s="7"/>
      <c r="G30" s="254"/>
      <c r="H30" s="7"/>
      <c r="I30" s="251"/>
      <c r="J30" s="7"/>
      <c r="K30" s="7"/>
    </row>
    <row r="31" spans="1:11" ht="21.75" customHeight="1">
      <c r="A31" s="169" t="s">
        <v>39</v>
      </c>
      <c r="B31" s="315"/>
      <c r="C31" s="314"/>
      <c r="D31" s="246" t="s">
        <v>39</v>
      </c>
      <c r="F31" s="7"/>
      <c r="H31" s="7"/>
      <c r="I31" s="149"/>
      <c r="J31" s="7"/>
      <c r="K31" s="7"/>
    </row>
    <row r="32" spans="1:11" ht="21.75" customHeight="1">
      <c r="A32" s="168" t="s">
        <v>40</v>
      </c>
      <c r="B32" s="315"/>
      <c r="C32" s="314"/>
      <c r="D32" s="247" t="s">
        <v>40</v>
      </c>
      <c r="F32" s="7"/>
      <c r="G32" s="252"/>
      <c r="H32" s="7"/>
      <c r="I32" s="7"/>
      <c r="J32" s="7"/>
      <c r="K32" s="7"/>
    </row>
    <row r="33" spans="1:11" ht="21.75" customHeight="1">
      <c r="A33" s="169" t="s">
        <v>41</v>
      </c>
      <c r="B33" s="315"/>
      <c r="C33" s="314"/>
      <c r="D33" s="246" t="s">
        <v>41</v>
      </c>
      <c r="F33" s="7"/>
      <c r="G33" s="255"/>
      <c r="H33" s="7"/>
      <c r="I33" s="7"/>
      <c r="J33" s="7"/>
      <c r="K33" s="7"/>
    </row>
    <row r="34" spans="1:11" ht="21.75" customHeight="1">
      <c r="A34" s="168" t="s">
        <v>42</v>
      </c>
      <c r="B34" s="315"/>
      <c r="C34" s="314"/>
      <c r="D34" s="247" t="s">
        <v>42</v>
      </c>
      <c r="F34" s="7"/>
      <c r="H34" s="7"/>
      <c r="I34" s="7"/>
      <c r="J34" s="7"/>
      <c r="K34" s="7"/>
    </row>
    <row r="35" spans="1:4" ht="21.75" customHeight="1">
      <c r="A35" s="169" t="s">
        <v>43</v>
      </c>
      <c r="B35" s="315"/>
      <c r="C35" s="314"/>
      <c r="D35" s="246" t="s">
        <v>43</v>
      </c>
    </row>
    <row r="36" spans="1:4" ht="21.75" customHeight="1">
      <c r="A36" s="168" t="s">
        <v>44</v>
      </c>
      <c r="B36" s="315"/>
      <c r="C36" s="314"/>
      <c r="D36" s="247" t="s">
        <v>44</v>
      </c>
    </row>
    <row r="37" spans="1:4" ht="21.75" customHeight="1">
      <c r="A37" s="169" t="s">
        <v>45</v>
      </c>
      <c r="B37" s="315"/>
      <c r="C37" s="314"/>
      <c r="D37" s="246" t="s">
        <v>45</v>
      </c>
    </row>
    <row r="38" spans="1:4" ht="21.75" customHeight="1">
      <c r="A38" s="168" t="s">
        <v>46</v>
      </c>
      <c r="B38" s="315"/>
      <c r="C38" s="314"/>
      <c r="D38" s="247" t="s">
        <v>46</v>
      </c>
    </row>
    <row r="39" spans="1:4" ht="21.75" customHeight="1">
      <c r="A39" s="169" t="s">
        <v>47</v>
      </c>
      <c r="B39" s="315"/>
      <c r="C39" s="314"/>
      <c r="D39" s="246" t="s">
        <v>47</v>
      </c>
    </row>
    <row r="40" spans="1:4" ht="21.75" customHeight="1">
      <c r="A40" s="168" t="s">
        <v>48</v>
      </c>
      <c r="B40" s="315"/>
      <c r="C40" s="314"/>
      <c r="D40" s="247" t="s">
        <v>48</v>
      </c>
    </row>
    <row r="41" spans="1:4" ht="21.75" customHeight="1">
      <c r="A41" s="169" t="s">
        <v>49</v>
      </c>
      <c r="B41" s="315"/>
      <c r="C41" s="314"/>
      <c r="D41" s="246" t="s">
        <v>49</v>
      </c>
    </row>
    <row r="42" spans="1:4" ht="21.75" customHeight="1">
      <c r="A42" s="168" t="s">
        <v>50</v>
      </c>
      <c r="B42" s="315"/>
      <c r="C42" s="314"/>
      <c r="D42" s="247" t="s">
        <v>50</v>
      </c>
    </row>
    <row r="43" spans="1:4" ht="21.75" customHeight="1">
      <c r="A43" s="169" t="s">
        <v>51</v>
      </c>
      <c r="B43" s="315"/>
      <c r="C43" s="314"/>
      <c r="D43" s="246" t="s">
        <v>51</v>
      </c>
    </row>
    <row r="44" spans="1:4" ht="21.75" customHeight="1">
      <c r="A44" s="168" t="s">
        <v>52</v>
      </c>
      <c r="B44" s="315"/>
      <c r="C44" s="314"/>
      <c r="D44" s="247" t="s">
        <v>52</v>
      </c>
    </row>
    <row r="45" spans="1:4" ht="21.75" customHeight="1">
      <c r="A45" s="169" t="s">
        <v>53</v>
      </c>
      <c r="B45" s="315"/>
      <c r="C45" s="314"/>
      <c r="D45" s="246" t="s">
        <v>53</v>
      </c>
    </row>
    <row r="46" spans="1:4" ht="21.75" customHeight="1">
      <c r="A46" s="168" t="s">
        <v>54</v>
      </c>
      <c r="B46" s="315"/>
      <c r="C46" s="314"/>
      <c r="D46" s="247" t="s">
        <v>54</v>
      </c>
    </row>
    <row r="47" spans="1:4" ht="21.75" customHeight="1">
      <c r="A47" s="169" t="s">
        <v>55</v>
      </c>
      <c r="B47" s="315"/>
      <c r="C47" s="314"/>
      <c r="D47" s="246" t="s">
        <v>55</v>
      </c>
    </row>
    <row r="48" spans="1:4" ht="21.75" customHeight="1">
      <c r="A48" s="168" t="s">
        <v>56</v>
      </c>
      <c r="B48" s="315"/>
      <c r="C48" s="314"/>
      <c r="D48" s="247" t="s">
        <v>56</v>
      </c>
    </row>
    <row r="49" spans="1:4" ht="21.75" customHeight="1">
      <c r="A49" s="169" t="s">
        <v>57</v>
      </c>
      <c r="B49" s="315"/>
      <c r="C49" s="314"/>
      <c r="D49" s="246" t="s">
        <v>57</v>
      </c>
    </row>
    <row r="50" spans="1:4" ht="21.75" customHeight="1">
      <c r="A50" s="168" t="s">
        <v>58</v>
      </c>
      <c r="B50" s="315"/>
      <c r="C50" s="314"/>
      <c r="D50" s="247" t="s">
        <v>58</v>
      </c>
    </row>
    <row r="51" spans="1:4" ht="21.75" customHeight="1">
      <c r="A51" s="169" t="s">
        <v>59</v>
      </c>
      <c r="B51" s="315"/>
      <c r="C51" s="314"/>
      <c r="D51" s="246" t="s">
        <v>59</v>
      </c>
    </row>
    <row r="52" spans="1:4" ht="21.75" customHeight="1">
      <c r="A52" s="168" t="s">
        <v>60</v>
      </c>
      <c r="B52" s="340"/>
      <c r="C52" s="341"/>
      <c r="D52" s="247" t="s">
        <v>60</v>
      </c>
    </row>
    <row r="53" spans="1:4" ht="21.75" customHeight="1">
      <c r="A53" s="169" t="s">
        <v>61</v>
      </c>
      <c r="B53" s="340"/>
      <c r="C53" s="341"/>
      <c r="D53" s="246" t="s">
        <v>61</v>
      </c>
    </row>
    <row r="54" spans="1:4" ht="21.75" customHeight="1">
      <c r="A54" s="168" t="s">
        <v>62</v>
      </c>
      <c r="B54" s="340"/>
      <c r="C54" s="341"/>
      <c r="D54" s="247" t="s">
        <v>62</v>
      </c>
    </row>
    <row r="55" spans="1:7" ht="21.75" customHeight="1" thickBot="1">
      <c r="A55" s="248" t="s">
        <v>63</v>
      </c>
      <c r="B55" s="340"/>
      <c r="C55" s="340"/>
      <c r="D55" s="343" t="s">
        <v>63</v>
      </c>
      <c r="G55" s="7"/>
    </row>
    <row r="56" spans="1:7" ht="21.75" customHeight="1" thickBot="1">
      <c r="A56" s="248" t="s">
        <v>64</v>
      </c>
      <c r="B56" s="340"/>
      <c r="C56" s="340"/>
      <c r="D56" s="343" t="s">
        <v>64</v>
      </c>
      <c r="G56" s="250"/>
    </row>
    <row r="57" spans="1:7" ht="21.75" customHeight="1" thickBot="1">
      <c r="A57" s="248" t="s">
        <v>65</v>
      </c>
      <c r="B57" s="340"/>
      <c r="C57" s="340"/>
      <c r="D57" s="343" t="s">
        <v>65</v>
      </c>
      <c r="G57" s="250"/>
    </row>
    <row r="58" spans="1:7" ht="21.75" customHeight="1" thickBot="1">
      <c r="A58" s="248" t="s">
        <v>66</v>
      </c>
      <c r="B58" s="340"/>
      <c r="C58" s="340"/>
      <c r="D58" s="343" t="s">
        <v>66</v>
      </c>
      <c r="G58" s="7"/>
    </row>
    <row r="59" spans="1:4" ht="21.75" customHeight="1" thickBot="1">
      <c r="A59" s="248" t="s">
        <v>67</v>
      </c>
      <c r="B59" s="340"/>
      <c r="C59" s="340"/>
      <c r="D59" s="343" t="s">
        <v>67</v>
      </c>
    </row>
    <row r="60" spans="1:4" ht="21.75" customHeight="1" thickBot="1">
      <c r="A60" s="248" t="s">
        <v>68</v>
      </c>
      <c r="B60" s="340"/>
      <c r="C60" s="340"/>
      <c r="D60" s="343" t="s">
        <v>68</v>
      </c>
    </row>
    <row r="61" spans="1:4" ht="21.75" customHeight="1" thickBot="1">
      <c r="A61" s="248" t="s">
        <v>69</v>
      </c>
      <c r="B61" s="340"/>
      <c r="C61" s="340"/>
      <c r="D61" s="343" t="s">
        <v>69</v>
      </c>
    </row>
    <row r="62" spans="1:4" ht="21.75" customHeight="1" thickBot="1">
      <c r="A62" s="248" t="s">
        <v>70</v>
      </c>
      <c r="B62" s="340"/>
      <c r="C62" s="340"/>
      <c r="D62" s="343" t="s">
        <v>70</v>
      </c>
    </row>
    <row r="63" spans="1:4" ht="21.75" customHeight="1" thickBot="1">
      <c r="A63" s="248" t="s">
        <v>71</v>
      </c>
      <c r="B63" s="340"/>
      <c r="C63" s="340"/>
      <c r="D63" s="343" t="s">
        <v>71</v>
      </c>
    </row>
    <row r="64" spans="1:4" ht="21.75" customHeight="1" thickBot="1">
      <c r="A64" s="248" t="s">
        <v>72</v>
      </c>
      <c r="B64" s="340"/>
      <c r="C64" s="340"/>
      <c r="D64" s="343" t="s">
        <v>72</v>
      </c>
    </row>
    <row r="65" spans="1:4" ht="21.75" customHeight="1" thickBot="1">
      <c r="A65" s="248" t="s">
        <v>73</v>
      </c>
      <c r="B65" s="340"/>
      <c r="C65" s="340"/>
      <c r="D65" s="343" t="s">
        <v>73</v>
      </c>
    </row>
    <row r="66" spans="1:4" ht="21.75" customHeight="1" thickBot="1">
      <c r="A66" s="248" t="s">
        <v>74</v>
      </c>
      <c r="B66" s="340"/>
      <c r="C66" s="340"/>
      <c r="D66" s="343" t="s">
        <v>74</v>
      </c>
    </row>
    <row r="67" spans="1:4" ht="21.75" customHeight="1" thickBot="1">
      <c r="A67" s="248" t="s">
        <v>75</v>
      </c>
      <c r="B67" s="340"/>
      <c r="C67" s="340"/>
      <c r="D67" s="343" t="s">
        <v>75</v>
      </c>
    </row>
    <row r="68" spans="1:4" ht="21.75" customHeight="1" thickBot="1">
      <c r="A68" s="248" t="s">
        <v>76</v>
      </c>
      <c r="B68" s="340"/>
      <c r="C68" s="340"/>
      <c r="D68" s="343" t="s">
        <v>76</v>
      </c>
    </row>
    <row r="69" spans="1:4" ht="21.75" customHeight="1" thickBot="1">
      <c r="A69" s="248" t="s">
        <v>77</v>
      </c>
      <c r="B69" s="340"/>
      <c r="C69" s="340"/>
      <c r="D69" s="343" t="s">
        <v>77</v>
      </c>
    </row>
    <row r="70" spans="1:4" ht="21.75" customHeight="1" thickBot="1">
      <c r="A70" s="248" t="s">
        <v>78</v>
      </c>
      <c r="B70" s="342"/>
      <c r="C70" s="342"/>
      <c r="D70" s="344" t="s">
        <v>78</v>
      </c>
    </row>
  </sheetData>
  <sheetProtection/>
  <mergeCells count="5">
    <mergeCell ref="A1:D1"/>
    <mergeCell ref="A2:A5"/>
    <mergeCell ref="B2:B5"/>
    <mergeCell ref="C2:C5"/>
    <mergeCell ref="D2:D5"/>
  </mergeCells>
  <conditionalFormatting sqref="A6:A70 D6:D70">
    <cfRule type="cellIs" priority="4" dxfId="279" operator="between" stopIfTrue="1">
      <formula>200</formula>
      <formula>219</formula>
    </cfRule>
    <cfRule type="cellIs" priority="5" dxfId="280" operator="between" stopIfTrue="1">
      <formula>220</formula>
      <formula>249</formula>
    </cfRule>
    <cfRule type="cellIs" priority="6" dxfId="281" operator="between" stopIfTrue="1">
      <formula>250</formula>
      <formula>300</formula>
    </cfRule>
  </conditionalFormatting>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2022-04-12T11:52:25Z</dcterms:modified>
  <cp:category/>
  <cp:version/>
  <cp:contentType/>
  <cp:contentStatus/>
</cp:coreProperties>
</file>