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8" windowWidth="8652" windowHeight="4128" activeTab="0"/>
  </bookViews>
  <sheets>
    <sheet name="BZSO 2016" sheetId="1" r:id="rId1"/>
    <sheet name="KO " sheetId="2" r:id="rId2"/>
    <sheet name="List1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<sst xmlns="http://schemas.openxmlformats.org/spreadsheetml/2006/main" count="89" uniqueCount="58">
  <si>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</si>
  <si>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</si>
  <si>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</si>
  <si>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</si>
  <si>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</si>
  <si>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</si>
  <si>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</si>
  <si>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</si>
  <si>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</si>
  <si>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</si>
  <si>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</si>
  <si>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</si>
  <si>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</si>
  <si>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</si>
  <si>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</si>
  <si>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</si>
  <si>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</si>
  <si>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</si>
  <si>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</si>
  <si>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</si>
  <si>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</si>
  <si>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</si>
  <si>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</si>
  <si>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</si>
  <si>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Bešík Josef</t>
  </si>
  <si>
    <t>Brokeš František st.</t>
  </si>
  <si>
    <t>Brokešová Anna</t>
  </si>
  <si>
    <t>Jindřišek Milan</t>
  </si>
  <si>
    <t>Vojíř Jiří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</si>
  <si>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</si>
  <si>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</si>
  <si>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</si>
  <si>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</si>
  <si>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</si>
  <si>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</si>
  <si>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</si>
  <si>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</si>
  <si>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</si>
  <si>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</si>
  <si>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Dohnálek Stanislav</t>
  </si>
  <si>
    <t>Brašnová Alena</t>
  </si>
  <si>
    <t>Horáková Marie</t>
  </si>
  <si>
    <t>Klečka Jiří</t>
  </si>
  <si>
    <t>Koukal Drahomír</t>
  </si>
  <si>
    <t>Krejchová Věra</t>
  </si>
  <si>
    <t>Krejčová Danuše</t>
  </si>
  <si>
    <t>Kučírek František</t>
  </si>
  <si>
    <t>Osička Antonín</t>
  </si>
  <si>
    <t>Pitaš Vladimír</t>
  </si>
  <si>
    <t>Velek Stanislav</t>
  </si>
  <si>
    <t>Zapletalová Jiřina</t>
  </si>
  <si>
    <t>Postup 70%</t>
  </si>
  <si>
    <t>Hanušová Dana</t>
  </si>
  <si>
    <t>Hanusíková Blanka</t>
  </si>
  <si>
    <t>Dušková Blanka</t>
  </si>
  <si>
    <t>Nejezchleba Stanislav</t>
  </si>
  <si>
    <t>Klapal Jaroslav</t>
  </si>
  <si>
    <t xml:space="preserve">Dohnálek Stanislav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</si>
</sst>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</numFmts>
  <fonts count="3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Arial CE"/>
      <family val="0"/>
    </font>
    <font>
      <sz val="9"/>
      <color indexed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0" fontId="10" fillId="19" borderId="13" xfId="0" applyFont="1" applyFill="1" applyBorder="1" applyAlignment="1">
      <alignment textRotation="90"/>
    </xf>
    <xf numFmtId="0" fontId="10" fillId="19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10" fillId="19" borderId="18" xfId="0" applyFont="1" applyFill="1" applyBorder="1" applyAlignment="1">
      <alignment textRotation="90"/>
    </xf>
    <xf numFmtId="0" fontId="7" fillId="24" borderId="19" xfId="0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0" fillId="19" borderId="21" xfId="0" applyFill="1" applyBorder="1" applyAlignment="1">
      <alignment/>
    </xf>
    <xf numFmtId="0" fontId="8" fillId="24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26" borderId="23" xfId="0" applyFont="1" applyFill="1" applyBorder="1" applyAlignment="1">
      <alignment/>
    </xf>
    <xf numFmtId="0" fontId="11" fillId="26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7" borderId="24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7" borderId="10" xfId="0" applyNumberFormat="1" applyFont="1" applyFill="1" applyBorder="1" applyAlignment="1">
      <alignment horizontal="center"/>
    </xf>
    <xf numFmtId="0" fontId="5" fillId="0" borderId="25" xfId="36" applyFont="1" applyFill="1" applyBorder="1" applyAlignment="1" applyProtection="1">
      <alignment/>
      <protection/>
    </xf>
    <xf numFmtId="0" fontId="5" fillId="26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0" fontId="5" fillId="0" borderId="10" xfId="36" applyFont="1" applyFill="1" applyBorder="1" applyAlignment="1" applyProtection="1">
      <alignment/>
      <protection/>
    </xf>
    <xf numFmtId="178" fontId="5" fillId="7" borderId="13" xfId="0" applyNumberFormat="1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178" fontId="5" fillId="7" borderId="11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0" xfId="47" applyFont="1" applyBorder="1" applyAlignment="1">
      <alignment horizontal="center"/>
      <protection/>
    </xf>
    <xf numFmtId="0" fontId="0" fillId="0" borderId="31" xfId="47" applyBorder="1" applyAlignment="1">
      <alignment horizontal="center"/>
      <protection/>
    </xf>
    <xf numFmtId="0" fontId="0" fillId="0" borderId="32" xfId="47" applyFont="1" applyBorder="1" applyAlignment="1">
      <alignment horizontal="center"/>
      <protection/>
    </xf>
    <xf numFmtId="0" fontId="0" fillId="0" borderId="33" xfId="47" applyFont="1" applyBorder="1" applyAlignment="1">
      <alignment horizontal="center"/>
      <protection/>
    </xf>
    <xf numFmtId="0" fontId="0" fillId="0" borderId="34" xfId="47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5" xfId="0" applyBorder="1" applyAlignment="1">
      <alignment/>
    </xf>
    <xf numFmtId="0" fontId="0" fillId="0" borderId="36" xfId="47" applyBorder="1" applyAlignment="1">
      <alignment horizontal="center"/>
      <protection/>
    </xf>
    <xf numFmtId="0" fontId="0" fillId="0" borderId="37" xfId="47" applyBorder="1" applyAlignment="1">
      <alignment horizontal="center"/>
      <protection/>
    </xf>
    <xf numFmtId="0" fontId="0" fillId="0" borderId="38" xfId="47" applyBorder="1" applyAlignment="1">
      <alignment horizontal="center"/>
      <protection/>
    </xf>
    <xf numFmtId="0" fontId="0" fillId="0" borderId="39" xfId="47" applyFont="1" applyBorder="1" applyAlignment="1">
      <alignment horizontal="center"/>
      <protection/>
    </xf>
    <xf numFmtId="0" fontId="0" fillId="0" borderId="40" xfId="47" applyBorder="1" applyAlignment="1">
      <alignment horizontal="center"/>
      <protection/>
    </xf>
    <xf numFmtId="0" fontId="15" fillId="27" borderId="41" xfId="47" applyFont="1" applyFill="1" applyBorder="1" applyAlignment="1">
      <alignment horizontal="center"/>
      <protection/>
    </xf>
    <xf numFmtId="0" fontId="0" fillId="27" borderId="42" xfId="47" applyFill="1" applyBorder="1" applyAlignment="1">
      <alignment horizontal="center"/>
      <protection/>
    </xf>
    <xf numFmtId="0" fontId="0" fillId="27" borderId="43" xfId="47" applyFill="1" applyBorder="1" applyAlignment="1">
      <alignment horizontal="center"/>
      <protection/>
    </xf>
    <xf numFmtId="0" fontId="15" fillId="27" borderId="44" xfId="47" applyFont="1" applyFill="1" applyBorder="1" applyAlignment="1">
      <alignment horizontal="center"/>
      <protection/>
    </xf>
    <xf numFmtId="0" fontId="0" fillId="0" borderId="45" xfId="47" applyBorder="1" applyAlignment="1">
      <alignment horizontal="center"/>
      <protection/>
    </xf>
    <xf numFmtId="0" fontId="0" fillId="0" borderId="46" xfId="47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7" xfId="47" applyFill="1" applyBorder="1" applyAlignment="1">
      <alignment horizontal="center"/>
      <protection/>
    </xf>
    <xf numFmtId="0" fontId="0" fillId="27" borderId="47" xfId="47" applyFill="1" applyBorder="1" applyAlignment="1">
      <alignment horizontal="center"/>
      <protection/>
    </xf>
    <xf numFmtId="0" fontId="0" fillId="27" borderId="48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31" xfId="4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50" xfId="47" applyBorder="1" applyAlignment="1">
      <alignment horizontal="center"/>
      <protection/>
    </xf>
    <xf numFmtId="0" fontId="0" fillId="0" borderId="47" xfId="47" applyBorder="1" applyAlignment="1">
      <alignment horizontal="center"/>
      <protection/>
    </xf>
    <xf numFmtId="0" fontId="0" fillId="27" borderId="45" xfId="47" applyFill="1" applyBorder="1" applyAlignment="1">
      <alignment horizontal="center"/>
      <protection/>
    </xf>
    <xf numFmtId="0" fontId="0" fillId="0" borderId="51" xfId="0" applyFill="1" applyBorder="1" applyAlignment="1">
      <alignment/>
    </xf>
    <xf numFmtId="0" fontId="15" fillId="27" borderId="52" xfId="47" applyFont="1" applyFill="1" applyBorder="1" applyAlignment="1">
      <alignment horizontal="center"/>
      <protection/>
    </xf>
    <xf numFmtId="0" fontId="14" fillId="0" borderId="46" xfId="0" applyFont="1" applyBorder="1" applyAlignment="1">
      <alignment horizontal="center"/>
    </xf>
    <xf numFmtId="0" fontId="15" fillId="27" borderId="53" xfId="47" applyFont="1" applyFill="1" applyBorder="1" applyAlignment="1">
      <alignment horizontal="center"/>
      <protection/>
    </xf>
    <xf numFmtId="0" fontId="15" fillId="27" borderId="54" xfId="47" applyFont="1" applyFill="1" applyBorder="1" applyAlignment="1">
      <alignment horizontal="center"/>
      <protection/>
    </xf>
    <xf numFmtId="0" fontId="15" fillId="28" borderId="55" xfId="47" applyFont="1" applyFill="1" applyBorder="1" applyAlignment="1">
      <alignment horizontal="center"/>
      <protection/>
    </xf>
    <xf numFmtId="0" fontId="15" fillId="28" borderId="56" xfId="47" applyFont="1" applyFill="1" applyBorder="1" applyAlignment="1">
      <alignment horizontal="center"/>
      <protection/>
    </xf>
    <xf numFmtId="0" fontId="15" fillId="28" borderId="57" xfId="47" applyFont="1" applyFill="1" applyBorder="1" applyAlignment="1">
      <alignment horizontal="center"/>
      <protection/>
    </xf>
    <xf numFmtId="0" fontId="0" fillId="29" borderId="0" xfId="0" applyFont="1" applyFill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1" xfId="47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10" borderId="0" xfId="0" applyFill="1" applyAlignment="1">
      <alignment/>
    </xf>
    <xf numFmtId="0" fontId="0" fillId="10" borderId="0" xfId="0" applyFont="1" applyFill="1" applyBorder="1" applyAlignment="1">
      <alignment/>
    </xf>
    <xf numFmtId="2" fontId="6" fillId="0" borderId="2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3" xfId="0" applyFill="1" applyBorder="1" applyAlignment="1">
      <alignment/>
    </xf>
    <xf numFmtId="0" fontId="5" fillId="0" borderId="61" xfId="36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3" xfId="36" applyFont="1" applyFill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center"/>
      <protection locked="0"/>
    </xf>
    <xf numFmtId="178" fontId="5" fillId="11" borderId="2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11" borderId="63" xfId="0" applyFont="1" applyFill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10" borderId="68" xfId="0" applyFont="1" applyFill="1" applyBorder="1" applyAlignment="1">
      <alignment horizontal="center"/>
    </xf>
    <xf numFmtId="0" fontId="4" fillId="10" borderId="69" xfId="0" applyFont="1" applyFill="1" applyBorder="1" applyAlignment="1">
      <alignment horizontal="center"/>
    </xf>
    <xf numFmtId="0" fontId="4" fillId="10" borderId="70" xfId="0" applyFont="1" applyFill="1" applyBorder="1" applyAlignment="1">
      <alignment horizontal="center"/>
    </xf>
    <xf numFmtId="0" fontId="4" fillId="10" borderId="71" xfId="0" applyFont="1" applyFill="1" applyBorder="1" applyAlignment="1">
      <alignment horizontal="center"/>
    </xf>
    <xf numFmtId="0" fontId="4" fillId="10" borderId="72" xfId="0" applyFont="1" applyFill="1" applyBorder="1" applyAlignment="1">
      <alignment horizontal="center"/>
    </xf>
    <xf numFmtId="0" fontId="5" fillId="0" borderId="73" xfId="36" applyFont="1" applyFill="1" applyBorder="1" applyAlignment="1" applyProtection="1">
      <alignment/>
      <protection/>
    </xf>
    <xf numFmtId="0" fontId="5" fillId="0" borderId="74" xfId="36" applyFont="1" applyFill="1" applyBorder="1" applyAlignment="1" applyProtection="1">
      <alignment/>
      <protection/>
    </xf>
    <xf numFmtId="0" fontId="5" fillId="0" borderId="66" xfId="36" applyFont="1" applyFill="1" applyBorder="1" applyAlignment="1" applyProtection="1">
      <alignment/>
      <protection/>
    </xf>
    <xf numFmtId="0" fontId="5" fillId="0" borderId="66" xfId="36" applyFont="1" applyBorder="1" applyAlignment="1" applyProtection="1">
      <alignment/>
      <protection/>
    </xf>
    <xf numFmtId="0" fontId="5" fillId="0" borderId="67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7" applyFill="1" applyBorder="1" applyAlignment="1">
      <alignment horizontal="center"/>
      <protection/>
    </xf>
    <xf numFmtId="0" fontId="15" fillId="0" borderId="0" xfId="47" applyFont="1" applyFill="1" applyBorder="1" applyAlignment="1">
      <alignment horizontal="center"/>
      <protection/>
    </xf>
    <xf numFmtId="0" fontId="5" fillId="11" borderId="10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178" fontId="34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5" fillId="26" borderId="77" xfId="0" applyFont="1" applyFill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4" fillId="10" borderId="78" xfId="0" applyFont="1" applyFill="1" applyBorder="1" applyAlignment="1">
      <alignment horizontal="center"/>
    </xf>
    <xf numFmtId="0" fontId="5" fillId="0" borderId="79" xfId="36" applyFont="1" applyFill="1" applyBorder="1" applyAlignment="1" applyProtection="1">
      <alignment/>
      <protection/>
    </xf>
    <xf numFmtId="0" fontId="5" fillId="0" borderId="67" xfId="36" applyFont="1" applyFill="1" applyBorder="1" applyAlignment="1" applyProtection="1">
      <alignment/>
      <protection/>
    </xf>
    <xf numFmtId="0" fontId="5" fillId="0" borderId="11" xfId="36" applyFont="1" applyFill="1" applyBorder="1" applyAlignment="1" applyProtection="1">
      <alignment/>
      <protection/>
    </xf>
    <xf numFmtId="0" fontId="4" fillId="10" borderId="65" xfId="0" applyFont="1" applyFill="1" applyBorder="1" applyAlignment="1">
      <alignment horizontal="center"/>
    </xf>
    <xf numFmtId="0" fontId="5" fillId="0" borderId="80" xfId="36" applyFont="1" applyFill="1" applyBorder="1" applyAlignment="1" applyProtection="1">
      <alignment/>
      <protection/>
    </xf>
    <xf numFmtId="0" fontId="5" fillId="26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10" borderId="66" xfId="0" applyFont="1" applyFill="1" applyBorder="1" applyAlignment="1">
      <alignment horizontal="center"/>
    </xf>
    <xf numFmtId="0" fontId="9" fillId="0" borderId="81" xfId="0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82" xfId="0" applyFont="1" applyFill="1" applyBorder="1" applyAlignment="1">
      <alignment horizontal="center"/>
    </xf>
    <xf numFmtId="0" fontId="33" fillId="30" borderId="83" xfId="0" applyFont="1" applyFill="1" applyBorder="1" applyAlignment="1">
      <alignment horizontal="center" vertical="center"/>
    </xf>
    <xf numFmtId="0" fontId="33" fillId="30" borderId="8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4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62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20" zoomScaleNormal="120" zoomScalePageLayoutView="0" workbookViewId="0" topLeftCell="A1">
      <selection activeCell="P6" sqref="P6:Q15"/>
    </sheetView>
  </sheetViews>
  <sheetFormatPr defaultColWidth="9.00390625" defaultRowHeight="12.75"/>
  <cols>
    <col min="1" max="1" width="4.50390625" style="0" customWidth="1"/>
    <col min="2" max="2" width="22.37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375" style="0" customWidth="1"/>
    <col min="12" max="12" width="6.50390625" style="0" hidden="1" customWidth="1"/>
    <col min="13" max="13" width="6.875" style="0" customWidth="1"/>
    <col min="15" max="16" width="5.375" style="0" customWidth="1"/>
    <col min="17" max="17" width="5.625" style="0" customWidth="1"/>
    <col min="18" max="18" width="7.625" style="0" customWidth="1"/>
    <col min="20" max="20" width="15.125" style="0" customWidth="1"/>
  </cols>
  <sheetData>
    <row r="1" spans="1:18" ht="69.75" customHeight="1" thickBot="1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18.75" customHeight="1" thickBot="1">
      <c r="A2" s="29"/>
      <c r="B2" s="30"/>
      <c r="C2" s="30"/>
      <c r="D2" s="30"/>
      <c r="E2" s="30"/>
      <c r="F2" s="172" t="s">
        <v>12</v>
      </c>
      <c r="G2" s="173"/>
      <c r="H2" s="173"/>
      <c r="I2" s="173"/>
      <c r="J2" s="173"/>
      <c r="K2" s="174"/>
      <c r="L2" s="28"/>
      <c r="M2" s="30"/>
      <c r="N2" s="30"/>
      <c r="O2" s="28"/>
      <c r="P2" s="172" t="s">
        <v>16</v>
      </c>
      <c r="Q2" s="173"/>
      <c r="R2" s="174"/>
    </row>
    <row r="3" spans="1:20" ht="18" customHeight="1" thickBot="1">
      <c r="A3" s="27"/>
      <c r="B3" s="25" t="s">
        <v>13</v>
      </c>
      <c r="C3" s="17" t="s">
        <v>4</v>
      </c>
      <c r="D3" s="18"/>
      <c r="E3" s="22" t="s">
        <v>14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18"/>
      <c r="M3" s="16" t="s">
        <v>23</v>
      </c>
      <c r="N3" s="24" t="s">
        <v>15</v>
      </c>
      <c r="O3" s="24" t="s">
        <v>14</v>
      </c>
      <c r="P3" s="23" t="s">
        <v>17</v>
      </c>
      <c r="Q3" s="24" t="s">
        <v>18</v>
      </c>
      <c r="R3" s="24" t="s">
        <v>23</v>
      </c>
      <c r="S3" s="24" t="s">
        <v>15</v>
      </c>
      <c r="T3" s="24" t="s">
        <v>51</v>
      </c>
    </row>
    <row r="4" spans="1:19" ht="65.25" customHeight="1" hidden="1" thickBot="1">
      <c r="A4" s="26"/>
      <c r="B4" s="8" t="s">
        <v>2</v>
      </c>
      <c r="C4" s="9" t="s">
        <v>0</v>
      </c>
      <c r="D4" s="9" t="s">
        <v>3</v>
      </c>
      <c r="E4" s="21"/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10" t="s">
        <v>1</v>
      </c>
      <c r="M4" s="10" t="s">
        <v>11</v>
      </c>
      <c r="N4" s="21" t="s">
        <v>5</v>
      </c>
      <c r="O4" s="21"/>
      <c r="P4" s="21"/>
      <c r="Q4" s="21"/>
      <c r="R4" s="21" t="s">
        <v>10</v>
      </c>
      <c r="S4" s="21" t="s">
        <v>5</v>
      </c>
    </row>
    <row r="5" spans="1:19" ht="6.7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ht="13.5" thickBot="1">
      <c r="A6" s="161">
        <f>A4+1</f>
        <v>1</v>
      </c>
      <c r="B6" s="162" t="s">
        <v>48</v>
      </c>
      <c r="C6" s="158"/>
      <c r="D6" s="159"/>
      <c r="E6" s="159">
        <v>13</v>
      </c>
      <c r="F6" s="160">
        <v>183</v>
      </c>
      <c r="G6" s="160">
        <v>128</v>
      </c>
      <c r="H6" s="160">
        <v>161</v>
      </c>
      <c r="I6" s="160">
        <v>181</v>
      </c>
      <c r="J6" s="160">
        <v>200</v>
      </c>
      <c r="K6" s="160">
        <v>200</v>
      </c>
      <c r="L6" s="36">
        <f>SUM(F6:K6)</f>
        <v>1053</v>
      </c>
      <c r="M6" s="37">
        <f aca="true" t="shared" si="0" ref="M6:M15">SUM(F6:K6)+(6*E6)</f>
        <v>1131</v>
      </c>
      <c r="N6" s="102">
        <f aca="true" t="shared" si="1" ref="N6:N15">M6/6</f>
        <v>188.5</v>
      </c>
      <c r="O6" s="124">
        <f aca="true" t="shared" si="2" ref="O6:O15">E6</f>
        <v>13</v>
      </c>
      <c r="P6" s="119">
        <v>223</v>
      </c>
      <c r="Q6" s="119">
        <v>189</v>
      </c>
      <c r="R6" s="54">
        <f aca="true" t="shared" si="3" ref="R6:R15">SUM(P6:Q6)+(2*O6)</f>
        <v>438</v>
      </c>
      <c r="S6" s="118">
        <f aca="true" t="shared" si="4" ref="S6:S15">((F6+G6+H6+I6+J6+K6)+P6+Q6)/8</f>
        <v>183.125</v>
      </c>
      <c r="T6" s="175">
        <v>16</v>
      </c>
    </row>
    <row r="7" spans="1:20" ht="13.5" thickBot="1">
      <c r="A7" s="130">
        <f aca="true" t="shared" si="5" ref="A7:A23">A6+1</f>
        <v>2</v>
      </c>
      <c r="B7" s="136" t="s">
        <v>53</v>
      </c>
      <c r="C7" s="108"/>
      <c r="D7" s="108"/>
      <c r="E7" s="2">
        <v>8</v>
      </c>
      <c r="F7" s="1">
        <v>217</v>
      </c>
      <c r="G7" s="5">
        <v>176</v>
      </c>
      <c r="H7" s="5">
        <v>205</v>
      </c>
      <c r="I7" s="5">
        <v>154</v>
      </c>
      <c r="J7" s="5">
        <v>202</v>
      </c>
      <c r="K7" s="5">
        <v>179</v>
      </c>
      <c r="L7" s="39">
        <f>SUM(F7:K7)</f>
        <v>1133</v>
      </c>
      <c r="M7" s="40">
        <f t="shared" si="0"/>
        <v>1181</v>
      </c>
      <c r="N7" s="51">
        <f t="shared" si="1"/>
        <v>196.83333333333334</v>
      </c>
      <c r="O7" s="126">
        <f t="shared" si="2"/>
        <v>8</v>
      </c>
      <c r="P7" s="7">
        <v>197</v>
      </c>
      <c r="Q7" s="7">
        <v>198</v>
      </c>
      <c r="R7" s="115">
        <f t="shared" si="3"/>
        <v>411</v>
      </c>
      <c r="S7" s="118">
        <f t="shared" si="4"/>
        <v>191</v>
      </c>
      <c r="T7" s="176"/>
    </row>
    <row r="8" spans="1:19" ht="13.5" thickBot="1">
      <c r="A8" s="130">
        <f t="shared" si="5"/>
        <v>3</v>
      </c>
      <c r="B8" s="136" t="s">
        <v>56</v>
      </c>
      <c r="C8" s="38"/>
      <c r="D8" s="2"/>
      <c r="E8" s="2">
        <v>2</v>
      </c>
      <c r="F8" s="1">
        <v>138</v>
      </c>
      <c r="G8" s="5">
        <v>201</v>
      </c>
      <c r="H8" s="5">
        <v>172</v>
      </c>
      <c r="I8" s="5">
        <v>205</v>
      </c>
      <c r="J8" s="5">
        <v>172</v>
      </c>
      <c r="K8" s="5">
        <v>214</v>
      </c>
      <c r="L8" s="39">
        <f>SUM(F8:K8)</f>
        <v>1102</v>
      </c>
      <c r="M8" s="40">
        <f t="shared" si="0"/>
        <v>1114</v>
      </c>
      <c r="N8" s="51">
        <f t="shared" si="1"/>
        <v>185.66666666666666</v>
      </c>
      <c r="O8" s="126">
        <f t="shared" si="2"/>
        <v>2</v>
      </c>
      <c r="P8" s="1">
        <v>226</v>
      </c>
      <c r="Q8" s="1">
        <v>176</v>
      </c>
      <c r="R8" s="55">
        <f t="shared" si="3"/>
        <v>406</v>
      </c>
      <c r="S8" s="118">
        <f t="shared" si="4"/>
        <v>188</v>
      </c>
    </row>
    <row r="9" spans="1:19" ht="13.5" thickBot="1">
      <c r="A9" s="130">
        <f t="shared" si="5"/>
        <v>4</v>
      </c>
      <c r="B9" s="136" t="s">
        <v>27</v>
      </c>
      <c r="C9" s="38"/>
      <c r="D9" s="2"/>
      <c r="E9" s="2">
        <v>13</v>
      </c>
      <c r="F9" s="1">
        <v>158</v>
      </c>
      <c r="G9" s="5">
        <v>199</v>
      </c>
      <c r="H9" s="5">
        <v>135</v>
      </c>
      <c r="I9" s="5">
        <v>162</v>
      </c>
      <c r="J9" s="5">
        <v>165</v>
      </c>
      <c r="K9" s="5">
        <v>180</v>
      </c>
      <c r="L9" s="39">
        <v>0</v>
      </c>
      <c r="M9" s="40">
        <f t="shared" si="0"/>
        <v>1077</v>
      </c>
      <c r="N9" s="51">
        <f t="shared" si="1"/>
        <v>179.5</v>
      </c>
      <c r="O9" s="125">
        <f t="shared" si="2"/>
        <v>13</v>
      </c>
      <c r="P9" s="117">
        <v>178</v>
      </c>
      <c r="Q9" s="110">
        <v>193</v>
      </c>
      <c r="R9" s="55">
        <f t="shared" si="3"/>
        <v>397</v>
      </c>
      <c r="S9" s="118">
        <f t="shared" si="4"/>
        <v>171.25</v>
      </c>
    </row>
    <row r="10" spans="1:19" ht="13.5" thickBot="1">
      <c r="A10" s="130">
        <f t="shared" si="5"/>
        <v>5</v>
      </c>
      <c r="B10" s="136" t="s">
        <v>55</v>
      </c>
      <c r="C10" s="38"/>
      <c r="D10" s="2"/>
      <c r="E10" s="2">
        <v>13</v>
      </c>
      <c r="F10" s="5">
        <v>192</v>
      </c>
      <c r="G10" s="1">
        <v>190</v>
      </c>
      <c r="H10" s="1">
        <v>167</v>
      </c>
      <c r="I10" s="1">
        <v>182</v>
      </c>
      <c r="J10" s="1">
        <v>145</v>
      </c>
      <c r="K10" s="1">
        <v>221</v>
      </c>
      <c r="L10" s="39">
        <v>0</v>
      </c>
      <c r="M10" s="40">
        <f t="shared" si="0"/>
        <v>1175</v>
      </c>
      <c r="N10" s="51">
        <f t="shared" si="1"/>
        <v>195.83333333333334</v>
      </c>
      <c r="O10" s="125">
        <f t="shared" si="2"/>
        <v>13</v>
      </c>
      <c r="P10" s="154">
        <v>195</v>
      </c>
      <c r="Q10" s="154">
        <v>171</v>
      </c>
      <c r="R10" s="55">
        <f t="shared" si="3"/>
        <v>392</v>
      </c>
      <c r="S10" s="118">
        <f t="shared" si="4"/>
        <v>182.875</v>
      </c>
    </row>
    <row r="11" spans="1:19" ht="13.5" thickBot="1">
      <c r="A11" s="130">
        <f t="shared" si="5"/>
        <v>6</v>
      </c>
      <c r="B11" s="136" t="s">
        <v>42</v>
      </c>
      <c r="C11" s="38"/>
      <c r="D11" s="2"/>
      <c r="E11" s="2">
        <v>3</v>
      </c>
      <c r="F11" s="1">
        <v>166</v>
      </c>
      <c r="G11" s="5">
        <v>148</v>
      </c>
      <c r="H11" s="5">
        <v>219</v>
      </c>
      <c r="I11" s="5">
        <v>170</v>
      </c>
      <c r="J11" s="5">
        <v>127</v>
      </c>
      <c r="K11" s="5">
        <v>195</v>
      </c>
      <c r="L11" s="39">
        <v>0</v>
      </c>
      <c r="M11" s="40">
        <f t="shared" si="0"/>
        <v>1043</v>
      </c>
      <c r="N11" s="51">
        <f t="shared" si="1"/>
        <v>173.83333333333334</v>
      </c>
      <c r="O11" s="125">
        <f t="shared" si="2"/>
        <v>3</v>
      </c>
      <c r="P11" s="1">
        <v>179</v>
      </c>
      <c r="Q11" s="5">
        <v>179</v>
      </c>
      <c r="R11" s="55">
        <f t="shared" si="3"/>
        <v>364</v>
      </c>
      <c r="S11" s="118">
        <f t="shared" si="4"/>
        <v>172.875</v>
      </c>
    </row>
    <row r="12" spans="1:19" ht="13.5" thickBot="1">
      <c r="A12" s="130">
        <f t="shared" si="5"/>
        <v>7</v>
      </c>
      <c r="B12" s="136" t="s">
        <v>41</v>
      </c>
      <c r="C12" s="38"/>
      <c r="D12" s="2"/>
      <c r="E12" s="2">
        <v>24</v>
      </c>
      <c r="F12" s="1">
        <v>142</v>
      </c>
      <c r="G12" s="5">
        <v>169</v>
      </c>
      <c r="H12" s="5">
        <v>103</v>
      </c>
      <c r="I12" s="5">
        <v>121</v>
      </c>
      <c r="J12" s="5">
        <v>173</v>
      </c>
      <c r="K12" s="5">
        <v>176</v>
      </c>
      <c r="L12" s="39">
        <v>0</v>
      </c>
      <c r="M12" s="40">
        <f t="shared" si="0"/>
        <v>1028</v>
      </c>
      <c r="N12" s="51">
        <f t="shared" si="1"/>
        <v>171.33333333333334</v>
      </c>
      <c r="O12" s="125">
        <f t="shared" si="2"/>
        <v>24</v>
      </c>
      <c r="P12" s="156">
        <v>126</v>
      </c>
      <c r="Q12" s="156">
        <v>172</v>
      </c>
      <c r="R12" s="55">
        <f t="shared" si="3"/>
        <v>346</v>
      </c>
      <c r="S12" s="118">
        <f t="shared" si="4"/>
        <v>147.75</v>
      </c>
    </row>
    <row r="13" spans="1:19" ht="12.75">
      <c r="A13" s="131">
        <f t="shared" si="5"/>
        <v>8</v>
      </c>
      <c r="B13" s="136" t="s">
        <v>44</v>
      </c>
      <c r="C13" s="38"/>
      <c r="D13" s="2"/>
      <c r="E13" s="2">
        <v>13</v>
      </c>
      <c r="F13" s="1">
        <v>214</v>
      </c>
      <c r="G13" s="5">
        <v>172</v>
      </c>
      <c r="H13" s="5">
        <v>133</v>
      </c>
      <c r="I13" s="5">
        <v>147</v>
      </c>
      <c r="J13" s="5">
        <v>184</v>
      </c>
      <c r="K13" s="5">
        <v>184</v>
      </c>
      <c r="L13" s="43">
        <f>SUM(F13:K13)</f>
        <v>1034</v>
      </c>
      <c r="M13" s="40">
        <f t="shared" si="0"/>
        <v>1112</v>
      </c>
      <c r="N13" s="51">
        <f t="shared" si="1"/>
        <v>185.33333333333334</v>
      </c>
      <c r="O13" s="146">
        <f t="shared" si="2"/>
        <v>13</v>
      </c>
      <c r="P13" s="11">
        <v>171</v>
      </c>
      <c r="Q13" s="114">
        <v>148</v>
      </c>
      <c r="R13" s="121">
        <f t="shared" si="3"/>
        <v>345</v>
      </c>
      <c r="S13" s="122">
        <f t="shared" si="4"/>
        <v>169.125</v>
      </c>
    </row>
    <row r="14" spans="1:19" ht="12.75">
      <c r="A14" s="130">
        <f t="shared" si="5"/>
        <v>9</v>
      </c>
      <c r="B14" s="137" t="s">
        <v>52</v>
      </c>
      <c r="C14" s="38"/>
      <c r="D14" s="2"/>
      <c r="E14" s="2">
        <v>8</v>
      </c>
      <c r="F14" s="1">
        <v>182</v>
      </c>
      <c r="G14" s="5">
        <v>154</v>
      </c>
      <c r="H14" s="5">
        <v>245</v>
      </c>
      <c r="I14" s="5">
        <v>193</v>
      </c>
      <c r="J14" s="5">
        <v>235</v>
      </c>
      <c r="K14" s="5">
        <v>213</v>
      </c>
      <c r="L14" s="39">
        <v>0</v>
      </c>
      <c r="M14" s="40">
        <f t="shared" si="0"/>
        <v>1270</v>
      </c>
      <c r="N14" s="51">
        <f t="shared" si="1"/>
        <v>211.66666666666666</v>
      </c>
      <c r="O14" s="125">
        <f t="shared" si="2"/>
        <v>8</v>
      </c>
      <c r="P14" s="155">
        <v>170</v>
      </c>
      <c r="Q14" s="157">
        <v>158</v>
      </c>
      <c r="R14" s="145">
        <f t="shared" si="3"/>
        <v>344</v>
      </c>
      <c r="S14" s="52">
        <f t="shared" si="4"/>
        <v>193.75</v>
      </c>
    </row>
    <row r="15" spans="1:19" ht="13.5" thickBot="1">
      <c r="A15" s="133">
        <f t="shared" si="5"/>
        <v>10</v>
      </c>
      <c r="B15" s="163" t="s">
        <v>26</v>
      </c>
      <c r="C15" s="48"/>
      <c r="D15" s="12"/>
      <c r="E15" s="12">
        <v>18</v>
      </c>
      <c r="F15" s="14">
        <v>202</v>
      </c>
      <c r="G15" s="13">
        <v>170</v>
      </c>
      <c r="H15" s="13">
        <v>146</v>
      </c>
      <c r="I15" s="13">
        <v>148</v>
      </c>
      <c r="J15" s="13">
        <v>150</v>
      </c>
      <c r="K15" s="13">
        <v>140</v>
      </c>
      <c r="L15" s="49">
        <v>0</v>
      </c>
      <c r="M15" s="45">
        <f t="shared" si="0"/>
        <v>1064</v>
      </c>
      <c r="N15" s="103">
        <f t="shared" si="1"/>
        <v>177.33333333333334</v>
      </c>
      <c r="O15" s="127">
        <f t="shared" si="2"/>
        <v>18</v>
      </c>
      <c r="P15" s="128">
        <v>142</v>
      </c>
      <c r="Q15" s="128">
        <v>159</v>
      </c>
      <c r="R15" s="147">
        <f t="shared" si="3"/>
        <v>337</v>
      </c>
      <c r="S15" s="53">
        <f t="shared" si="4"/>
        <v>157.125</v>
      </c>
    </row>
    <row r="16" spans="1:19" ht="12.75">
      <c r="A16" s="165">
        <f t="shared" si="5"/>
        <v>11</v>
      </c>
      <c r="B16" s="166" t="s">
        <v>46</v>
      </c>
      <c r="C16" s="167"/>
      <c r="D16" s="168"/>
      <c r="E16" s="168">
        <v>12</v>
      </c>
      <c r="F16" s="119">
        <v>188</v>
      </c>
      <c r="G16" s="169">
        <v>210</v>
      </c>
      <c r="H16" s="169">
        <v>146</v>
      </c>
      <c r="I16" s="169">
        <v>184</v>
      </c>
      <c r="J16" s="169">
        <v>189</v>
      </c>
      <c r="K16" s="169">
        <v>198</v>
      </c>
      <c r="L16" s="36">
        <v>1218</v>
      </c>
      <c r="M16" s="37">
        <f aca="true" t="shared" si="6" ref="M16:M26">SUM(F16:K16)+(6*E16)</f>
        <v>1187</v>
      </c>
      <c r="N16" s="102">
        <f aca="true" t="shared" si="7" ref="N16:N26">M16/6</f>
        <v>197.83333333333334</v>
      </c>
      <c r="O16" s="32"/>
      <c r="P16" s="34"/>
      <c r="Q16" s="34"/>
      <c r="R16" s="32"/>
      <c r="S16" s="123"/>
    </row>
    <row r="17" spans="1:19" ht="12.75">
      <c r="A17" s="170">
        <f t="shared" si="5"/>
        <v>12</v>
      </c>
      <c r="B17" s="107" t="s">
        <v>39</v>
      </c>
      <c r="C17" s="42"/>
      <c r="D17" s="4"/>
      <c r="E17" s="4">
        <v>13</v>
      </c>
      <c r="F17" s="11">
        <v>182</v>
      </c>
      <c r="G17" s="15">
        <v>185</v>
      </c>
      <c r="H17" s="15">
        <v>190</v>
      </c>
      <c r="I17" s="15">
        <v>151</v>
      </c>
      <c r="J17" s="15">
        <v>167</v>
      </c>
      <c r="K17" s="15">
        <v>175</v>
      </c>
      <c r="L17" s="39">
        <v>0</v>
      </c>
      <c r="M17" s="40">
        <f t="shared" si="6"/>
        <v>1128</v>
      </c>
      <c r="N17" s="52">
        <f t="shared" si="7"/>
        <v>188</v>
      </c>
      <c r="O17" s="32"/>
      <c r="P17" s="35"/>
      <c r="Q17" s="35"/>
      <c r="R17" s="32"/>
      <c r="S17" s="123"/>
    </row>
    <row r="18" spans="1:18" ht="12.75">
      <c r="A18" s="130">
        <f t="shared" si="5"/>
        <v>13</v>
      </c>
      <c r="B18" s="44" t="s">
        <v>43</v>
      </c>
      <c r="C18" s="38"/>
      <c r="D18" s="2"/>
      <c r="E18" s="2">
        <v>2</v>
      </c>
      <c r="F18" s="1">
        <v>179</v>
      </c>
      <c r="G18" s="5">
        <v>220</v>
      </c>
      <c r="H18" s="5">
        <v>178</v>
      </c>
      <c r="I18" s="5">
        <v>139</v>
      </c>
      <c r="J18" s="5">
        <v>213</v>
      </c>
      <c r="K18" s="5">
        <v>159</v>
      </c>
      <c r="L18" s="39">
        <v>0</v>
      </c>
      <c r="M18" s="40">
        <f t="shared" si="6"/>
        <v>1100</v>
      </c>
      <c r="N18" s="52">
        <f t="shared" si="7"/>
        <v>183.33333333333334</v>
      </c>
      <c r="O18" s="32"/>
      <c r="P18" s="31"/>
      <c r="Q18" s="31"/>
      <c r="R18" s="34"/>
    </row>
    <row r="19" spans="1:18" ht="13.5" thickBot="1">
      <c r="A19" s="133">
        <f t="shared" si="5"/>
        <v>14</v>
      </c>
      <c r="B19" s="44" t="s">
        <v>49</v>
      </c>
      <c r="C19" s="38"/>
      <c r="D19" s="2"/>
      <c r="E19" s="2">
        <v>2</v>
      </c>
      <c r="F19" s="1">
        <v>191</v>
      </c>
      <c r="G19" s="5">
        <v>141</v>
      </c>
      <c r="H19" s="5">
        <v>147</v>
      </c>
      <c r="I19" s="5">
        <v>193</v>
      </c>
      <c r="J19" s="5">
        <v>167</v>
      </c>
      <c r="K19" s="5">
        <v>234</v>
      </c>
      <c r="L19" s="39">
        <v>0</v>
      </c>
      <c r="M19" s="40">
        <f t="shared" si="6"/>
        <v>1085</v>
      </c>
      <c r="N19" s="52">
        <f t="shared" si="7"/>
        <v>180.83333333333334</v>
      </c>
      <c r="O19" s="32"/>
      <c r="P19" s="31"/>
      <c r="Q19" s="31"/>
      <c r="R19" s="34"/>
    </row>
    <row r="20" spans="1:18" ht="12.75">
      <c r="A20" s="129">
        <f t="shared" si="5"/>
        <v>15</v>
      </c>
      <c r="B20" s="44" t="s">
        <v>25</v>
      </c>
      <c r="C20" s="38"/>
      <c r="D20" s="2"/>
      <c r="E20" s="2">
        <v>10</v>
      </c>
      <c r="F20" s="1">
        <v>183</v>
      </c>
      <c r="G20" s="5">
        <v>177</v>
      </c>
      <c r="H20" s="5">
        <v>165</v>
      </c>
      <c r="I20" s="5">
        <v>122</v>
      </c>
      <c r="J20" s="5">
        <v>186</v>
      </c>
      <c r="K20" s="5">
        <v>169</v>
      </c>
      <c r="L20" s="39">
        <v>1200</v>
      </c>
      <c r="M20" s="40">
        <f t="shared" si="6"/>
        <v>1062</v>
      </c>
      <c r="N20" s="52">
        <f t="shared" si="7"/>
        <v>177</v>
      </c>
      <c r="O20" s="32"/>
      <c r="P20" s="31"/>
      <c r="Q20" s="31"/>
      <c r="R20" s="34"/>
    </row>
    <row r="21" spans="1:18" ht="13.5" thickBot="1">
      <c r="A21" s="133">
        <f t="shared" si="5"/>
        <v>16</v>
      </c>
      <c r="B21" s="113" t="s">
        <v>28</v>
      </c>
      <c r="C21" s="48"/>
      <c r="D21" s="12"/>
      <c r="E21" s="12">
        <v>18</v>
      </c>
      <c r="F21" s="14">
        <v>171</v>
      </c>
      <c r="G21" s="13">
        <v>161</v>
      </c>
      <c r="H21" s="13">
        <v>154</v>
      </c>
      <c r="I21" s="13">
        <v>166</v>
      </c>
      <c r="J21" s="13">
        <v>155</v>
      </c>
      <c r="K21" s="13">
        <v>140</v>
      </c>
      <c r="L21" s="49">
        <v>0</v>
      </c>
      <c r="M21" s="45">
        <f t="shared" si="6"/>
        <v>1055</v>
      </c>
      <c r="N21" s="53">
        <f t="shared" si="7"/>
        <v>175.83333333333334</v>
      </c>
      <c r="O21" s="32"/>
      <c r="P21" s="31"/>
      <c r="Q21" s="31"/>
      <c r="R21" s="34"/>
    </row>
    <row r="22" spans="1:18" ht="12.75">
      <c r="A22" s="129">
        <f t="shared" si="5"/>
        <v>17</v>
      </c>
      <c r="B22" s="164" t="s">
        <v>54</v>
      </c>
      <c r="C22" s="46"/>
      <c r="D22" s="3"/>
      <c r="E22" s="3">
        <v>19</v>
      </c>
      <c r="F22" s="7">
        <v>148</v>
      </c>
      <c r="G22" s="6">
        <v>95</v>
      </c>
      <c r="H22" s="6">
        <v>124</v>
      </c>
      <c r="I22" s="6">
        <v>178</v>
      </c>
      <c r="J22" s="6">
        <v>141</v>
      </c>
      <c r="K22" s="6">
        <v>159</v>
      </c>
      <c r="L22" s="47">
        <v>0</v>
      </c>
      <c r="M22" s="50">
        <f t="shared" si="6"/>
        <v>959</v>
      </c>
      <c r="N22" s="148">
        <f t="shared" si="7"/>
        <v>159.83333333333334</v>
      </c>
      <c r="O22" s="32"/>
      <c r="P22" s="31"/>
      <c r="Q22" s="31"/>
      <c r="R22" s="34"/>
    </row>
    <row r="23" spans="1:18" ht="12.75">
      <c r="A23" s="131">
        <f t="shared" si="5"/>
        <v>18</v>
      </c>
      <c r="B23" s="44" t="s">
        <v>50</v>
      </c>
      <c r="C23" s="38"/>
      <c r="D23" s="2"/>
      <c r="E23" s="2">
        <v>9</v>
      </c>
      <c r="F23" s="1">
        <v>143</v>
      </c>
      <c r="G23" s="5">
        <v>151</v>
      </c>
      <c r="H23" s="5">
        <v>142</v>
      </c>
      <c r="I23" s="5">
        <v>163</v>
      </c>
      <c r="J23" s="5">
        <v>124</v>
      </c>
      <c r="K23" s="5">
        <v>177</v>
      </c>
      <c r="L23" s="39">
        <v>0</v>
      </c>
      <c r="M23" s="40">
        <f t="shared" si="6"/>
        <v>954</v>
      </c>
      <c r="N23" s="120">
        <f t="shared" si="7"/>
        <v>159</v>
      </c>
      <c r="O23" s="32"/>
      <c r="P23" s="31"/>
      <c r="Q23" s="31"/>
      <c r="R23" s="34"/>
    </row>
    <row r="24" spans="1:18" ht="12.75">
      <c r="A24" s="132">
        <v>19</v>
      </c>
      <c r="B24" s="44" t="s">
        <v>47</v>
      </c>
      <c r="C24" s="38"/>
      <c r="D24" s="2"/>
      <c r="E24" s="2">
        <v>4</v>
      </c>
      <c r="F24" s="1">
        <v>130</v>
      </c>
      <c r="G24" s="5">
        <v>202</v>
      </c>
      <c r="H24" s="5">
        <v>147</v>
      </c>
      <c r="I24" s="5">
        <v>154</v>
      </c>
      <c r="J24" s="5">
        <v>148</v>
      </c>
      <c r="K24" s="5">
        <v>144</v>
      </c>
      <c r="L24" s="39">
        <v>0</v>
      </c>
      <c r="M24" s="40">
        <f t="shared" si="6"/>
        <v>949</v>
      </c>
      <c r="N24" s="120">
        <f t="shared" si="7"/>
        <v>158.16666666666666</v>
      </c>
      <c r="O24" s="32"/>
      <c r="P24" s="35"/>
      <c r="Q24" s="35"/>
      <c r="R24" s="34"/>
    </row>
    <row r="25" spans="1:18" ht="12.75">
      <c r="A25" s="132">
        <v>20</v>
      </c>
      <c r="B25" s="44" t="s">
        <v>45</v>
      </c>
      <c r="C25" s="38"/>
      <c r="D25" s="2"/>
      <c r="E25" s="2">
        <v>9</v>
      </c>
      <c r="F25" s="5">
        <v>159</v>
      </c>
      <c r="G25" s="1">
        <v>152</v>
      </c>
      <c r="H25" s="1">
        <v>142</v>
      </c>
      <c r="I25" s="1">
        <v>116</v>
      </c>
      <c r="J25" s="1">
        <v>132</v>
      </c>
      <c r="K25" s="5">
        <v>158</v>
      </c>
      <c r="L25" s="39">
        <v>1260</v>
      </c>
      <c r="M25" s="40">
        <f t="shared" si="6"/>
        <v>913</v>
      </c>
      <c r="N25" s="120">
        <f t="shared" si="7"/>
        <v>152.16666666666666</v>
      </c>
      <c r="O25" s="34"/>
      <c r="P25" s="109"/>
      <c r="Q25" s="109"/>
      <c r="R25" s="34"/>
    </row>
    <row r="26" spans="1:18" ht="12.75">
      <c r="A26" s="132">
        <v>21</v>
      </c>
      <c r="B26" s="44" t="s">
        <v>40</v>
      </c>
      <c r="C26" s="38"/>
      <c r="D26" s="2"/>
      <c r="E26" s="2">
        <v>9</v>
      </c>
      <c r="F26" s="1">
        <v>146</v>
      </c>
      <c r="G26" s="5">
        <v>100</v>
      </c>
      <c r="H26" s="5">
        <v>132</v>
      </c>
      <c r="I26" s="5">
        <v>137</v>
      </c>
      <c r="J26" s="5">
        <v>152</v>
      </c>
      <c r="K26" s="5">
        <v>139</v>
      </c>
      <c r="L26" s="39">
        <v>0</v>
      </c>
      <c r="M26" s="40">
        <f t="shared" si="6"/>
        <v>860</v>
      </c>
      <c r="N26" s="120">
        <f t="shared" si="7"/>
        <v>143.33333333333334</v>
      </c>
      <c r="O26" s="32"/>
      <c r="P26" s="31"/>
      <c r="Q26" s="31"/>
      <c r="R26" s="34"/>
    </row>
    <row r="27" spans="1:18" ht="12.75">
      <c r="A27" s="130">
        <f aca="true" t="shared" si="8" ref="A27:A41">A26+1</f>
        <v>22</v>
      </c>
      <c r="B27" s="44" t="s">
        <v>24</v>
      </c>
      <c r="C27" s="38"/>
      <c r="D27" s="2"/>
      <c r="E27" s="2">
        <v>16</v>
      </c>
      <c r="F27" s="5">
        <v>225</v>
      </c>
      <c r="G27" s="5">
        <v>171</v>
      </c>
      <c r="H27" s="5"/>
      <c r="I27" s="5"/>
      <c r="J27" s="5"/>
      <c r="K27" s="5"/>
      <c r="L27" s="39">
        <f>SUM(F27:K27)</f>
        <v>396</v>
      </c>
      <c r="M27" s="40">
        <f>SUM(F27:K27)+(2*E27)</f>
        <v>428</v>
      </c>
      <c r="N27" s="120">
        <f>M27/2</f>
        <v>214</v>
      </c>
      <c r="O27" s="32"/>
      <c r="P27" s="31"/>
      <c r="Q27" s="31"/>
      <c r="R27" s="34"/>
    </row>
    <row r="28" spans="1:18" ht="12.75">
      <c r="A28" s="130">
        <f t="shared" si="8"/>
        <v>23</v>
      </c>
      <c r="B28" s="136"/>
      <c r="C28" s="38"/>
      <c r="D28" s="2"/>
      <c r="E28" s="2"/>
      <c r="F28" s="1"/>
      <c r="G28" s="5"/>
      <c r="H28" s="5"/>
      <c r="I28" s="5"/>
      <c r="J28" s="5"/>
      <c r="K28" s="5"/>
      <c r="L28" s="39">
        <f>SUM(F28:K28)</f>
        <v>0</v>
      </c>
      <c r="M28" s="40">
        <f aca="true" t="shared" si="9" ref="M28:M41">SUM(F28:K28)+(6*E28)</f>
        <v>0</v>
      </c>
      <c r="N28" s="51">
        <f>M28/6</f>
        <v>0</v>
      </c>
      <c r="O28" s="34"/>
      <c r="P28" s="31"/>
      <c r="Q28" s="111"/>
      <c r="R28" s="34"/>
    </row>
    <row r="29" spans="1:18" ht="12.75">
      <c r="A29" s="132">
        <f t="shared" si="8"/>
        <v>24</v>
      </c>
      <c r="B29" s="41"/>
      <c r="C29" s="38"/>
      <c r="D29" s="2"/>
      <c r="E29" s="2"/>
      <c r="F29" s="1"/>
      <c r="G29" s="5"/>
      <c r="H29" s="5"/>
      <c r="I29" s="5"/>
      <c r="J29" s="5"/>
      <c r="K29" s="5"/>
      <c r="L29" s="39">
        <v>1216</v>
      </c>
      <c r="M29" s="40">
        <f t="shared" si="9"/>
        <v>0</v>
      </c>
      <c r="N29" s="51">
        <f>M29/6</f>
        <v>0</v>
      </c>
      <c r="O29" s="34"/>
      <c r="P29" s="109"/>
      <c r="Q29" s="109"/>
      <c r="R29" s="34"/>
    </row>
    <row r="30" spans="1:18" ht="13.5" thickBot="1">
      <c r="A30" s="132">
        <f t="shared" si="8"/>
        <v>25</v>
      </c>
      <c r="B30" s="113"/>
      <c r="C30" s="48"/>
      <c r="D30" s="12"/>
      <c r="E30" s="12"/>
      <c r="F30" s="14"/>
      <c r="G30" s="13"/>
      <c r="H30" s="13"/>
      <c r="I30" s="13"/>
      <c r="J30" s="13"/>
      <c r="K30" s="13"/>
      <c r="L30" s="39">
        <v>0</v>
      </c>
      <c r="M30" s="40">
        <f t="shared" si="9"/>
        <v>0</v>
      </c>
      <c r="N30" s="51">
        <f>M30/6</f>
        <v>0</v>
      </c>
      <c r="O30" s="32"/>
      <c r="P30" s="31"/>
      <c r="Q30" s="31"/>
      <c r="R30" s="34"/>
    </row>
    <row r="31" spans="1:18" ht="12.75">
      <c r="A31" s="132">
        <f t="shared" si="8"/>
        <v>26</v>
      </c>
      <c r="B31" s="107"/>
      <c r="C31" s="42"/>
      <c r="D31" s="4"/>
      <c r="E31" s="4"/>
      <c r="F31" s="11"/>
      <c r="G31" s="15"/>
      <c r="H31" s="15"/>
      <c r="I31" s="15"/>
      <c r="J31" s="15"/>
      <c r="K31" s="15"/>
      <c r="L31" s="39">
        <f>SUM(F31:K31)</f>
        <v>0</v>
      </c>
      <c r="M31" s="40">
        <f t="shared" si="9"/>
        <v>0</v>
      </c>
      <c r="N31" s="51">
        <f>M31/6</f>
        <v>0</v>
      </c>
      <c r="O31" s="32"/>
      <c r="P31" s="34"/>
      <c r="Q31" s="34"/>
      <c r="R31" s="35"/>
    </row>
    <row r="32" spans="1:18" ht="12.75">
      <c r="A32" s="130">
        <f t="shared" si="8"/>
        <v>27</v>
      </c>
      <c r="B32" s="107"/>
      <c r="C32" s="42"/>
      <c r="D32" s="4"/>
      <c r="E32" s="4"/>
      <c r="F32" s="11"/>
      <c r="G32" s="15"/>
      <c r="H32" s="15"/>
      <c r="I32" s="15"/>
      <c r="J32" s="15"/>
      <c r="K32" s="15"/>
      <c r="L32" s="39">
        <f>SUM(F32:K32)</f>
        <v>0</v>
      </c>
      <c r="M32" s="40">
        <f t="shared" si="9"/>
        <v>0</v>
      </c>
      <c r="N32" s="51">
        <f>M32/6</f>
        <v>0</v>
      </c>
      <c r="O32" s="32"/>
      <c r="P32" s="31"/>
      <c r="Q32" s="31"/>
      <c r="R32" s="35"/>
    </row>
    <row r="33" spans="1:18" ht="12.75">
      <c r="A33" s="130">
        <f t="shared" si="8"/>
        <v>28</v>
      </c>
      <c r="B33" s="136"/>
      <c r="C33" s="38"/>
      <c r="D33" s="2"/>
      <c r="E33" s="2"/>
      <c r="F33" s="1"/>
      <c r="G33" s="5"/>
      <c r="H33" s="5"/>
      <c r="I33" s="5"/>
      <c r="J33" s="5"/>
      <c r="K33" s="5"/>
      <c r="L33" s="39">
        <v>0</v>
      </c>
      <c r="M33" s="40">
        <f t="shared" si="9"/>
        <v>0</v>
      </c>
      <c r="N33" s="51">
        <f aca="true" t="shared" si="10" ref="N33:N41">M33/6</f>
        <v>0</v>
      </c>
      <c r="O33" s="34"/>
      <c r="P33" s="35"/>
      <c r="Q33" s="35"/>
      <c r="R33" s="32"/>
    </row>
    <row r="34" spans="1:18" ht="12.75">
      <c r="A34" s="130">
        <f t="shared" si="8"/>
        <v>29</v>
      </c>
      <c r="B34" s="134"/>
      <c r="C34" s="38"/>
      <c r="D34" s="2"/>
      <c r="E34" s="2"/>
      <c r="F34" s="1"/>
      <c r="G34" s="110"/>
      <c r="H34" s="110"/>
      <c r="I34" s="110"/>
      <c r="J34" s="110"/>
      <c r="K34" s="110"/>
      <c r="L34" s="39"/>
      <c r="M34" s="40">
        <f t="shared" si="9"/>
        <v>0</v>
      </c>
      <c r="N34" s="51">
        <f t="shared" si="10"/>
        <v>0</v>
      </c>
      <c r="O34" s="34"/>
      <c r="P34" s="35"/>
      <c r="Q34" s="35"/>
      <c r="R34" s="32"/>
    </row>
    <row r="35" spans="1:18" ht="12.75">
      <c r="A35" s="130">
        <f t="shared" si="8"/>
        <v>30</v>
      </c>
      <c r="B35" s="134"/>
      <c r="C35" s="32"/>
      <c r="D35" s="108"/>
      <c r="E35" s="2"/>
      <c r="F35" s="1"/>
      <c r="G35" s="110"/>
      <c r="H35" s="110"/>
      <c r="I35" s="110"/>
      <c r="J35" s="110"/>
      <c r="K35" s="110"/>
      <c r="L35" s="43"/>
      <c r="M35" s="40">
        <f t="shared" si="9"/>
        <v>0</v>
      </c>
      <c r="N35" s="51">
        <f t="shared" si="10"/>
        <v>0</v>
      </c>
      <c r="O35" s="34"/>
      <c r="P35" s="31"/>
      <c r="Q35" s="31"/>
      <c r="R35" s="35"/>
    </row>
    <row r="36" spans="1:18" ht="12.75">
      <c r="A36" s="130">
        <f t="shared" si="8"/>
        <v>31</v>
      </c>
      <c r="B36" s="134"/>
      <c r="C36" s="108"/>
      <c r="D36" s="108"/>
      <c r="E36" s="2"/>
      <c r="F36" s="1"/>
      <c r="G36" s="110"/>
      <c r="H36" s="110"/>
      <c r="I36" s="110"/>
      <c r="J36" s="110"/>
      <c r="K36" s="110"/>
      <c r="L36" s="39"/>
      <c r="M36" s="40">
        <f t="shared" si="9"/>
        <v>0</v>
      </c>
      <c r="N36" s="51">
        <f t="shared" si="10"/>
        <v>0</v>
      </c>
      <c r="O36" s="34"/>
      <c r="P36" s="109"/>
      <c r="Q36" s="112"/>
      <c r="R36" s="34"/>
    </row>
    <row r="37" spans="1:18" ht="12.75">
      <c r="A37" s="130">
        <f t="shared" si="8"/>
        <v>32</v>
      </c>
      <c r="B37" s="135"/>
      <c r="C37" s="116"/>
      <c r="D37" s="116"/>
      <c r="E37" s="2"/>
      <c r="F37" s="11"/>
      <c r="G37" s="117"/>
      <c r="H37" s="117"/>
      <c r="I37" s="117"/>
      <c r="J37" s="117"/>
      <c r="K37" s="117"/>
      <c r="L37" s="39"/>
      <c r="M37" s="40">
        <f t="shared" si="9"/>
        <v>0</v>
      </c>
      <c r="N37" s="51">
        <f t="shared" si="10"/>
        <v>0</v>
      </c>
      <c r="O37" s="34"/>
      <c r="P37" s="109"/>
      <c r="Q37" s="109"/>
      <c r="R37" s="34"/>
    </row>
    <row r="38" spans="1:18" ht="12.75">
      <c r="A38" s="130">
        <f t="shared" si="8"/>
        <v>33</v>
      </c>
      <c r="B38" s="136"/>
      <c r="C38" s="38"/>
      <c r="D38" s="2"/>
      <c r="E38" s="2"/>
      <c r="F38" s="1"/>
      <c r="G38" s="5"/>
      <c r="H38" s="5"/>
      <c r="I38" s="5"/>
      <c r="J38" s="5"/>
      <c r="K38" s="5"/>
      <c r="L38" s="39">
        <v>0</v>
      </c>
      <c r="M38" s="40">
        <f t="shared" si="9"/>
        <v>0</v>
      </c>
      <c r="N38" s="52">
        <f t="shared" si="10"/>
        <v>0</v>
      </c>
      <c r="O38" s="32"/>
      <c r="P38" s="33"/>
      <c r="Q38" s="33"/>
      <c r="R38" s="34"/>
    </row>
    <row r="39" spans="1:18" ht="12.75">
      <c r="A39" s="130">
        <f t="shared" si="8"/>
        <v>34</v>
      </c>
      <c r="B39" s="137"/>
      <c r="C39" s="38"/>
      <c r="D39" s="2"/>
      <c r="E39" s="2"/>
      <c r="F39" s="1"/>
      <c r="G39" s="5"/>
      <c r="H39" s="5"/>
      <c r="I39" s="5"/>
      <c r="J39" s="5"/>
      <c r="K39" s="5"/>
      <c r="L39" s="39">
        <f>SUM(F39:K39)</f>
        <v>0</v>
      </c>
      <c r="M39" s="40">
        <f t="shared" si="9"/>
        <v>0</v>
      </c>
      <c r="N39" s="52">
        <f t="shared" si="10"/>
        <v>0</v>
      </c>
      <c r="O39" s="32"/>
      <c r="P39" s="31"/>
      <c r="Q39" s="31"/>
      <c r="R39" s="34"/>
    </row>
    <row r="40" spans="1:18" ht="12.75">
      <c r="A40" s="130">
        <f t="shared" si="8"/>
        <v>35</v>
      </c>
      <c r="B40" s="137"/>
      <c r="C40" s="38"/>
      <c r="D40" s="2"/>
      <c r="E40" s="2"/>
      <c r="F40" s="1"/>
      <c r="G40" s="5"/>
      <c r="H40" s="5"/>
      <c r="I40" s="5"/>
      <c r="J40" s="5"/>
      <c r="K40" s="5"/>
      <c r="L40" s="39">
        <v>0</v>
      </c>
      <c r="M40" s="40">
        <f t="shared" si="9"/>
        <v>0</v>
      </c>
      <c r="N40" s="52">
        <f t="shared" si="10"/>
        <v>0</v>
      </c>
      <c r="O40" s="32"/>
      <c r="P40" s="31"/>
      <c r="Q40" s="31"/>
      <c r="R40" s="34"/>
    </row>
    <row r="41" spans="1:18" ht="13.5" thickBot="1">
      <c r="A41" s="133">
        <f t="shared" si="8"/>
        <v>36</v>
      </c>
      <c r="B41" s="138"/>
      <c r="C41" s="48"/>
      <c r="D41" s="12"/>
      <c r="E41" s="12"/>
      <c r="F41" s="14"/>
      <c r="G41" s="13"/>
      <c r="H41" s="13"/>
      <c r="I41" s="13"/>
      <c r="J41" s="13"/>
      <c r="K41" s="13"/>
      <c r="L41" s="49">
        <v>0</v>
      </c>
      <c r="M41" s="45">
        <f t="shared" si="9"/>
        <v>0</v>
      </c>
      <c r="N41" s="53">
        <f t="shared" si="10"/>
        <v>0</v>
      </c>
      <c r="O41" s="32"/>
      <c r="P41" s="31"/>
      <c r="Q41" s="31"/>
      <c r="R41" s="34"/>
    </row>
  </sheetData>
  <sheetProtection/>
  <mergeCells count="4">
    <mergeCell ref="A1:R1"/>
    <mergeCell ref="P2:R2"/>
    <mergeCell ref="F2:K2"/>
    <mergeCell ref="T6:T7"/>
  </mergeCells>
  <conditionalFormatting sqref="L6:M10 L38:M41 L17:M19 L21:M33 L12:M15 M34:M37">
    <cfRule type="cellIs" priority="95" dxfId="2" operator="greaterThanOrEqual" stopIfTrue="1">
      <formula>10000</formula>
    </cfRule>
  </conditionalFormatting>
  <conditionalFormatting sqref="F6:K6 F38:K41 F18:K19 F22:K28 F12:K13 F33:K33 F8:K10">
    <cfRule type="cellIs" priority="96" dxfId="5" operator="between" stopIfTrue="1">
      <formula>200</formula>
      <formula>229</formula>
    </cfRule>
    <cfRule type="cellIs" priority="97" dxfId="4" operator="between" stopIfTrue="1">
      <formula>230</formula>
      <formula>249</formula>
    </cfRule>
    <cfRule type="cellIs" priority="98" dxfId="0" operator="greaterThanOrEqual" stopIfTrue="1">
      <formula>250</formula>
    </cfRule>
  </conditionalFormatting>
  <conditionalFormatting sqref="N6:N10 N17:N19 N12:N15 N21:N41 P6:R41">
    <cfRule type="cellIs" priority="99" dxfId="2" operator="between" stopIfTrue="1">
      <formula>200</formula>
      <formula>229</formula>
    </cfRule>
    <cfRule type="cellIs" priority="100" dxfId="1" operator="between" stopIfTrue="1">
      <formula>230</formula>
      <formula>249</formula>
    </cfRule>
    <cfRule type="cellIs" priority="101" dxfId="0" operator="equal" stopIfTrue="1">
      <formula>300</formula>
    </cfRule>
  </conditionalFormatting>
  <conditionalFormatting sqref="L35">
    <cfRule type="cellIs" priority="88" dxfId="2" operator="greaterThanOrEqual" stopIfTrue="1">
      <formula>10000</formula>
    </cfRule>
  </conditionalFormatting>
  <conditionalFormatting sqref="F35:K35">
    <cfRule type="cellIs" priority="89" dxfId="5" operator="between" stopIfTrue="1">
      <formula>200</formula>
      <formula>229</formula>
    </cfRule>
    <cfRule type="cellIs" priority="90" dxfId="4" operator="between" stopIfTrue="1">
      <formula>230</formula>
      <formula>249</formula>
    </cfRule>
    <cfRule type="cellIs" priority="91" dxfId="0" operator="greaterThanOrEqual" stopIfTrue="1">
      <formula>250</formula>
    </cfRule>
  </conditionalFormatting>
  <conditionalFormatting sqref="L36">
    <cfRule type="cellIs" priority="81" dxfId="2" operator="greaterThanOrEqual" stopIfTrue="1">
      <formula>10000</formula>
    </cfRule>
  </conditionalFormatting>
  <conditionalFormatting sqref="F36:K36">
    <cfRule type="cellIs" priority="82" dxfId="5" operator="between" stopIfTrue="1">
      <formula>200</formula>
      <formula>229</formula>
    </cfRule>
    <cfRule type="cellIs" priority="83" dxfId="4" operator="between" stopIfTrue="1">
      <formula>230</formula>
      <formula>249</formula>
    </cfRule>
    <cfRule type="cellIs" priority="84" dxfId="0" operator="greaterThanOrEqual" stopIfTrue="1">
      <formula>250</formula>
    </cfRule>
  </conditionalFormatting>
  <conditionalFormatting sqref="L34">
    <cfRule type="cellIs" priority="74" dxfId="2" operator="greaterThanOrEqual" stopIfTrue="1">
      <formula>10000</formula>
    </cfRule>
  </conditionalFormatting>
  <conditionalFormatting sqref="F34:K34">
    <cfRule type="cellIs" priority="75" dxfId="5" operator="between" stopIfTrue="1">
      <formula>200</formula>
      <formula>229</formula>
    </cfRule>
    <cfRule type="cellIs" priority="76" dxfId="4" operator="between" stopIfTrue="1">
      <formula>230</formula>
      <formula>249</formula>
    </cfRule>
    <cfRule type="cellIs" priority="77" dxfId="0" operator="greaterThanOrEqual" stopIfTrue="1">
      <formula>250</formula>
    </cfRule>
  </conditionalFormatting>
  <conditionalFormatting sqref="L16:M16">
    <cfRule type="cellIs" priority="67" dxfId="2" operator="greaterThanOrEqual" stopIfTrue="1">
      <formula>10000</formula>
    </cfRule>
  </conditionalFormatting>
  <conditionalFormatting sqref="N16">
    <cfRule type="cellIs" priority="71" dxfId="2" operator="between" stopIfTrue="1">
      <formula>200</formula>
      <formula>229</formula>
    </cfRule>
    <cfRule type="cellIs" priority="72" dxfId="1" operator="between" stopIfTrue="1">
      <formula>230</formula>
      <formula>249</formula>
    </cfRule>
    <cfRule type="cellIs" priority="73" dxfId="0" operator="equal" stopIfTrue="1">
      <formula>300</formula>
    </cfRule>
  </conditionalFormatting>
  <conditionalFormatting sqref="L20:M20">
    <cfRule type="cellIs" priority="60" dxfId="2" operator="greaterThanOrEqual" stopIfTrue="1">
      <formula>10000</formula>
    </cfRule>
  </conditionalFormatting>
  <conditionalFormatting sqref="N20">
    <cfRule type="cellIs" priority="64" dxfId="2" operator="between" stopIfTrue="1">
      <formula>200</formula>
      <formula>229</formula>
    </cfRule>
    <cfRule type="cellIs" priority="65" dxfId="1" operator="between" stopIfTrue="1">
      <formula>230</formula>
      <formula>249</formula>
    </cfRule>
    <cfRule type="cellIs" priority="66" dxfId="0" operator="equal" stopIfTrue="1">
      <formula>300</formula>
    </cfRule>
  </conditionalFormatting>
  <conditionalFormatting sqref="L37">
    <cfRule type="cellIs" priority="53" dxfId="2" operator="greaterThanOrEqual" stopIfTrue="1">
      <formula>10000</formula>
    </cfRule>
  </conditionalFormatting>
  <conditionalFormatting sqref="F37:K37">
    <cfRule type="cellIs" priority="54" dxfId="5" operator="between" stopIfTrue="1">
      <formula>200</formula>
      <formula>229</formula>
    </cfRule>
    <cfRule type="cellIs" priority="55" dxfId="4" operator="between" stopIfTrue="1">
      <formula>230</formula>
      <formula>249</formula>
    </cfRule>
    <cfRule type="cellIs" priority="56" dxfId="0" operator="greaterThanOrEqual" stopIfTrue="1">
      <formula>250</formula>
    </cfRule>
  </conditionalFormatting>
  <conditionalFormatting sqref="L11:M11">
    <cfRule type="cellIs" priority="46" dxfId="2" operator="greaterThanOrEqual" stopIfTrue="1">
      <formula>10000</formula>
    </cfRule>
  </conditionalFormatting>
  <conditionalFormatting sqref="N11">
    <cfRule type="cellIs" priority="50" dxfId="2" operator="between" stopIfTrue="1">
      <formula>200</formula>
      <formula>229</formula>
    </cfRule>
    <cfRule type="cellIs" priority="51" dxfId="1" operator="between" stopIfTrue="1">
      <formula>230</formula>
      <formula>249</formula>
    </cfRule>
    <cfRule type="cellIs" priority="52" dxfId="0" operator="equal" stopIfTrue="1">
      <formula>300</formula>
    </cfRule>
  </conditionalFormatting>
  <conditionalFormatting sqref="S6:S17">
    <cfRule type="cellIs" priority="43" dxfId="2" operator="between" stopIfTrue="1">
      <formula>200</formula>
      <formula>229</formula>
    </cfRule>
    <cfRule type="cellIs" priority="44" dxfId="1" operator="between" stopIfTrue="1">
      <formula>230</formula>
      <formula>249</formula>
    </cfRule>
    <cfRule type="cellIs" priority="45" dxfId="0" operator="equal" stopIfTrue="1">
      <formula>300</formula>
    </cfRule>
  </conditionalFormatting>
  <conditionalFormatting sqref="F29:K29">
    <cfRule type="cellIs" priority="34" dxfId="5" operator="between" stopIfTrue="1">
      <formula>200</formula>
      <formula>229</formula>
    </cfRule>
    <cfRule type="cellIs" priority="35" dxfId="4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F7:K7">
    <cfRule type="cellIs" priority="31" dxfId="5" operator="between" stopIfTrue="1">
      <formula>200</formula>
      <formula>229</formula>
    </cfRule>
    <cfRule type="cellIs" priority="32" dxfId="4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F30:K30">
    <cfRule type="cellIs" priority="28" dxfId="5" operator="between" stopIfTrue="1">
      <formula>200</formula>
      <formula>229</formula>
    </cfRule>
    <cfRule type="cellIs" priority="29" dxfId="4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F15:K15">
    <cfRule type="cellIs" priority="25" dxfId="5" operator="between" stopIfTrue="1">
      <formula>200</formula>
      <formula>229</formula>
    </cfRule>
    <cfRule type="cellIs" priority="26" dxfId="4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F31:K31">
    <cfRule type="cellIs" priority="22" dxfId="5" operator="between" stopIfTrue="1">
      <formula>200</formula>
      <formula>229</formula>
    </cfRule>
    <cfRule type="cellIs" priority="23" dxfId="4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F14:K14">
    <cfRule type="cellIs" priority="19" dxfId="5" operator="between" stopIfTrue="1">
      <formula>200</formula>
      <formula>229</formula>
    </cfRule>
    <cfRule type="cellIs" priority="20" dxfId="4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F32:K32">
    <cfRule type="cellIs" priority="16" dxfId="5" operator="between" stopIfTrue="1">
      <formula>200</formula>
      <formula>229</formula>
    </cfRule>
    <cfRule type="cellIs" priority="17" dxfId="4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F11:K11">
    <cfRule type="cellIs" priority="13" dxfId="5" operator="between" stopIfTrue="1">
      <formula>200</formula>
      <formula>229</formula>
    </cfRule>
    <cfRule type="cellIs" priority="14" dxfId="4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F16:K16">
    <cfRule type="cellIs" priority="10" dxfId="5" operator="between" stopIfTrue="1">
      <formula>200</formula>
      <formula>229</formula>
    </cfRule>
    <cfRule type="cellIs" priority="11" dxfId="4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F17:K17">
    <cfRule type="cellIs" priority="7" dxfId="5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F21:K21">
    <cfRule type="cellIs" priority="4" dxfId="5" operator="between" stopIfTrue="1">
      <formula>200</formula>
      <formula>229</formula>
    </cfRule>
    <cfRule type="cellIs" priority="5" dxfId="4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F20:K20">
    <cfRule type="cellIs" priority="1" dxfId="5" operator="between" stopIfTrue="1">
      <formula>200</formula>
      <formula>229</formula>
    </cfRule>
    <cfRule type="cellIs" priority="2" dxfId="4" operator="between" stopIfTrue="1">
      <formula>230</formula>
      <formula>249</formula>
    </cfRule>
    <cfRule type="cellIs" priority="3" dxfId="0" operator="greaterThanOrEqual" stopIfTrue="1">
      <formula>250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41" sqref="E41:F41"/>
    </sheetView>
  </sheetViews>
  <sheetFormatPr defaultColWidth="9.00390625" defaultRowHeight="12.75"/>
  <cols>
    <col min="1" max="1" width="4.50390625" style="0" customWidth="1"/>
    <col min="3" max="3" width="19.50390625" style="0" customWidth="1"/>
    <col min="4" max="4" width="5.00390625" style="0" customWidth="1"/>
    <col min="8" max="8" width="9.125" style="57" customWidth="1"/>
    <col min="9" max="9" width="25.125" style="0" customWidth="1"/>
    <col min="10" max="10" width="4.50390625" style="0" customWidth="1"/>
    <col min="11" max="11" width="27.50390625" style="0" customWidth="1"/>
  </cols>
  <sheetData>
    <row r="1" spans="3:4" ht="31.5" customHeight="1">
      <c r="C1" s="56" t="s">
        <v>37</v>
      </c>
      <c r="D1" s="56"/>
    </row>
    <row r="2" spans="3:4" ht="31.5" customHeight="1" thickBot="1">
      <c r="C2" s="56"/>
      <c r="D2" s="56"/>
    </row>
    <row r="3" spans="2:11" ht="13.5" thickBot="1">
      <c r="B3" s="58" t="s">
        <v>30</v>
      </c>
      <c r="C3" s="59" t="s">
        <v>31</v>
      </c>
      <c r="D3" s="60"/>
      <c r="E3" s="60" t="s">
        <v>32</v>
      </c>
      <c r="F3" s="61"/>
      <c r="G3" s="62"/>
      <c r="I3" s="63" t="s">
        <v>33</v>
      </c>
      <c r="K3" s="99" t="s">
        <v>38</v>
      </c>
    </row>
    <row r="4" spans="1:7" ht="13.5" thickBot="1">
      <c r="A4" s="64"/>
      <c r="B4" s="65"/>
      <c r="C4" s="66"/>
      <c r="D4" s="67" t="s">
        <v>34</v>
      </c>
      <c r="E4" s="67" t="s">
        <v>35</v>
      </c>
      <c r="F4" s="68" t="s">
        <v>36</v>
      </c>
      <c r="G4" s="69"/>
    </row>
    <row r="5" spans="1:7" ht="12.75">
      <c r="A5" s="64"/>
      <c r="B5" s="70">
        <v>1</v>
      </c>
      <c r="C5" s="104" t="s">
        <v>52</v>
      </c>
      <c r="D5" s="149">
        <v>8</v>
      </c>
      <c r="E5" s="71">
        <v>199</v>
      </c>
      <c r="F5" s="72">
        <v>198</v>
      </c>
      <c r="G5" s="92">
        <f>SUM(E5:F5)+2*D5</f>
        <v>413</v>
      </c>
    </row>
    <row r="6" spans="1:11" ht="13.5" thickBot="1">
      <c r="A6" s="64"/>
      <c r="B6" s="73">
        <v>16</v>
      </c>
      <c r="C6" s="105" t="s">
        <v>41</v>
      </c>
      <c r="D6" s="150">
        <v>24</v>
      </c>
      <c r="E6" s="74">
        <v>177</v>
      </c>
      <c r="F6" s="75">
        <v>150</v>
      </c>
      <c r="G6" s="93">
        <f>SUM(E6:F6)+2*D6</f>
        <v>375</v>
      </c>
      <c r="I6" s="95" t="str">
        <f>C5</f>
        <v>Hanušová Dana</v>
      </c>
      <c r="K6" s="100" t="s">
        <v>48</v>
      </c>
    </row>
    <row r="7" spans="3:11" ht="13.5" thickBot="1">
      <c r="C7" s="80"/>
      <c r="D7" s="57"/>
      <c r="J7" s="76"/>
      <c r="K7" s="76"/>
    </row>
    <row r="8" spans="2:11" ht="13.5" thickBot="1">
      <c r="B8" s="58" t="s">
        <v>30</v>
      </c>
      <c r="C8" s="98"/>
      <c r="D8" s="60"/>
      <c r="E8" s="60"/>
      <c r="F8" s="61"/>
      <c r="G8" s="62"/>
      <c r="J8" s="76"/>
      <c r="K8" s="101" t="s">
        <v>41</v>
      </c>
    </row>
    <row r="9" spans="1:11" ht="13.5" thickBot="1">
      <c r="A9" s="64"/>
      <c r="B9" s="65"/>
      <c r="C9" s="77"/>
      <c r="D9" s="67"/>
      <c r="E9" s="67"/>
      <c r="F9" s="68"/>
      <c r="G9" s="69"/>
      <c r="J9" s="76"/>
      <c r="K9" s="76"/>
    </row>
    <row r="10" spans="1:7" ht="12.75">
      <c r="A10" s="64"/>
      <c r="B10" s="70">
        <v>2</v>
      </c>
      <c r="C10" s="104" t="s">
        <v>46</v>
      </c>
      <c r="D10" s="151">
        <v>12</v>
      </c>
      <c r="E10" s="78">
        <v>171</v>
      </c>
      <c r="F10" s="79">
        <v>166</v>
      </c>
      <c r="G10" s="94">
        <f>SUM(E10:F10)+2*D10</f>
        <v>361</v>
      </c>
    </row>
    <row r="11" spans="1:9" ht="13.5" thickBot="1">
      <c r="A11" s="64"/>
      <c r="B11" s="73">
        <v>15</v>
      </c>
      <c r="C11" s="105" t="s">
        <v>42</v>
      </c>
      <c r="D11" s="150">
        <v>3</v>
      </c>
      <c r="E11" s="74">
        <v>180</v>
      </c>
      <c r="F11" s="75">
        <v>178</v>
      </c>
      <c r="G11" s="93">
        <f>SUM(E11:F11)+2*D11</f>
        <v>364</v>
      </c>
      <c r="I11" s="95" t="str">
        <f>C11</f>
        <v>Klečka Jiří</v>
      </c>
    </row>
    <row r="12" spans="3:4" ht="13.5" thickBot="1">
      <c r="C12" s="80"/>
      <c r="D12" s="57"/>
    </row>
    <row r="13" spans="2:7" ht="13.5" thickBot="1">
      <c r="B13" s="58" t="s">
        <v>30</v>
      </c>
      <c r="C13" s="81"/>
      <c r="D13" s="60"/>
      <c r="E13" s="60"/>
      <c r="F13" s="61"/>
      <c r="G13" s="62"/>
    </row>
    <row r="14" spans="1:7" ht="13.5" thickBot="1">
      <c r="A14" s="64"/>
      <c r="B14" s="65"/>
      <c r="C14" s="77"/>
      <c r="D14" s="67"/>
      <c r="E14" s="67"/>
      <c r="F14" s="68"/>
      <c r="G14" s="69"/>
    </row>
    <row r="15" spans="1:7" ht="12.75">
      <c r="A15" s="64"/>
      <c r="B15" s="70">
        <v>3</v>
      </c>
      <c r="C15" s="104" t="s">
        <v>53</v>
      </c>
      <c r="D15" s="149">
        <v>8</v>
      </c>
      <c r="E15" s="78">
        <v>179</v>
      </c>
      <c r="F15" s="79">
        <v>182</v>
      </c>
      <c r="G15" s="94">
        <f>SUM(E15:F15)+2*D15</f>
        <v>377</v>
      </c>
    </row>
    <row r="16" spans="1:9" ht="13.5" thickBot="1">
      <c r="A16" s="64"/>
      <c r="B16" s="73">
        <v>14</v>
      </c>
      <c r="C16" s="105" t="s">
        <v>28</v>
      </c>
      <c r="D16" s="150">
        <v>18</v>
      </c>
      <c r="E16" s="74">
        <v>161</v>
      </c>
      <c r="F16" s="75">
        <v>161</v>
      </c>
      <c r="G16" s="93">
        <f>SUM(E16:F16)+2*D16</f>
        <v>358</v>
      </c>
      <c r="I16" s="95" t="str">
        <f>C15</f>
        <v>Hanusíková Blanka</v>
      </c>
    </row>
    <row r="17" spans="3:4" ht="13.5" thickBot="1">
      <c r="C17" s="80"/>
      <c r="D17" s="57"/>
    </row>
    <row r="18" spans="2:7" ht="13.5" thickBot="1">
      <c r="B18" s="58" t="s">
        <v>30</v>
      </c>
      <c r="C18" s="81"/>
      <c r="D18" s="152"/>
      <c r="E18" s="82"/>
      <c r="F18" s="82"/>
      <c r="G18" s="83"/>
    </row>
    <row r="19" spans="2:7" ht="13.5" thickBot="1">
      <c r="B19" s="84"/>
      <c r="C19" s="81"/>
      <c r="D19" s="61"/>
      <c r="E19" s="61"/>
      <c r="F19" s="61"/>
      <c r="G19" s="62"/>
    </row>
    <row r="20" spans="1:7" ht="12.75">
      <c r="A20" s="64"/>
      <c r="B20" s="70">
        <v>4</v>
      </c>
      <c r="C20" s="106" t="s">
        <v>55</v>
      </c>
      <c r="D20" s="151">
        <v>13</v>
      </c>
      <c r="E20" s="78">
        <v>149</v>
      </c>
      <c r="F20" s="85">
        <v>150</v>
      </c>
      <c r="G20" s="94">
        <f>SUM(E20:F20)+2*D20</f>
        <v>325</v>
      </c>
    </row>
    <row r="21" spans="1:9" ht="13.5" thickBot="1">
      <c r="A21" s="64"/>
      <c r="B21" s="73">
        <v>13</v>
      </c>
      <c r="C21" s="105" t="s">
        <v>25</v>
      </c>
      <c r="D21" s="150">
        <v>10</v>
      </c>
      <c r="E21" s="74">
        <v>163</v>
      </c>
      <c r="F21" s="86">
        <v>138</v>
      </c>
      <c r="G21" s="93">
        <f>SUM(E21:F21)+2*D21</f>
        <v>321</v>
      </c>
      <c r="I21" s="95" t="str">
        <f>C20</f>
        <v>Nejezchleba Stanislav</v>
      </c>
    </row>
    <row r="22" spans="3:4" ht="13.5" thickBot="1">
      <c r="C22" s="80"/>
      <c r="D22" s="57"/>
    </row>
    <row r="23" spans="2:7" ht="13.5" thickBot="1">
      <c r="B23" s="58" t="s">
        <v>30</v>
      </c>
      <c r="C23" s="87"/>
      <c r="D23" s="152"/>
      <c r="E23" s="82"/>
      <c r="F23" s="82"/>
      <c r="G23" s="83"/>
    </row>
    <row r="24" spans="2:7" ht="13.5" thickBot="1">
      <c r="B24" s="84"/>
      <c r="C24" s="81"/>
      <c r="D24" s="61"/>
      <c r="E24" s="61"/>
      <c r="F24" s="61"/>
      <c r="G24" s="62"/>
    </row>
    <row r="25" spans="1:7" ht="12.75">
      <c r="A25" s="64"/>
      <c r="B25" s="88">
        <v>5</v>
      </c>
      <c r="C25" s="104" t="s">
        <v>48</v>
      </c>
      <c r="D25" s="149">
        <v>13</v>
      </c>
      <c r="E25" s="78">
        <v>200</v>
      </c>
      <c r="F25" s="78">
        <v>159</v>
      </c>
      <c r="G25" s="94">
        <f>SUM(E25:F25)+2*D25</f>
        <v>385</v>
      </c>
    </row>
    <row r="26" spans="1:9" ht="13.5" thickBot="1">
      <c r="A26" s="64"/>
      <c r="B26" s="89">
        <v>12</v>
      </c>
      <c r="C26" s="105" t="s">
        <v>26</v>
      </c>
      <c r="D26" s="150">
        <v>18</v>
      </c>
      <c r="E26" s="74">
        <v>192</v>
      </c>
      <c r="F26" s="74">
        <v>160</v>
      </c>
      <c r="G26" s="93">
        <f>SUM(E26:F26)+2*D26</f>
        <v>388</v>
      </c>
      <c r="I26" s="95" t="str">
        <f>C26</f>
        <v>Brokešová Anna</v>
      </c>
    </row>
    <row r="27" spans="3:4" ht="13.5" thickBot="1">
      <c r="C27" s="80"/>
      <c r="D27" s="57"/>
    </row>
    <row r="28" spans="2:7" ht="13.5" thickBot="1">
      <c r="B28" s="58" t="s">
        <v>30</v>
      </c>
      <c r="C28" s="87"/>
      <c r="D28" s="152"/>
      <c r="E28" s="82"/>
      <c r="F28" s="82"/>
      <c r="G28" s="83"/>
    </row>
    <row r="29" spans="2:7" ht="13.5" thickBot="1">
      <c r="B29" s="84"/>
      <c r="C29" s="81"/>
      <c r="D29" s="61"/>
      <c r="E29" s="61"/>
      <c r="F29" s="61"/>
      <c r="G29" s="62"/>
    </row>
    <row r="30" spans="1:7" ht="12.75">
      <c r="A30" s="64"/>
      <c r="B30" s="90">
        <v>6</v>
      </c>
      <c r="C30" s="104" t="s">
        <v>57</v>
      </c>
      <c r="D30" s="149">
        <v>13</v>
      </c>
      <c r="E30" s="78">
        <v>167</v>
      </c>
      <c r="F30" s="78">
        <v>123</v>
      </c>
      <c r="G30" s="94">
        <f>SUM(E30:F30)+2*D30</f>
        <v>316</v>
      </c>
    </row>
    <row r="31" spans="1:9" ht="13.5" thickBot="1">
      <c r="A31" s="64"/>
      <c r="B31" s="91">
        <v>11</v>
      </c>
      <c r="C31" s="105" t="s">
        <v>27</v>
      </c>
      <c r="D31" s="153">
        <v>13</v>
      </c>
      <c r="E31" s="74">
        <v>152</v>
      </c>
      <c r="F31" s="74">
        <v>146</v>
      </c>
      <c r="G31" s="93">
        <f>SUM(E31:F31)+2*D31</f>
        <v>324</v>
      </c>
      <c r="I31" s="95" t="str">
        <f>C31</f>
        <v>Jindřišek Milan</v>
      </c>
    </row>
    <row r="32" spans="3:4" ht="13.5" thickBot="1">
      <c r="C32" s="80"/>
      <c r="D32" s="57"/>
    </row>
    <row r="33" spans="2:7" ht="13.5" thickBot="1">
      <c r="B33" s="58" t="s">
        <v>30</v>
      </c>
      <c r="C33" s="87"/>
      <c r="D33" s="152"/>
      <c r="E33" s="82"/>
      <c r="F33" s="82"/>
      <c r="G33" s="83"/>
    </row>
    <row r="34" spans="2:7" ht="13.5" thickBot="1">
      <c r="B34" s="84"/>
      <c r="C34" s="81"/>
      <c r="D34" s="61"/>
      <c r="E34" s="61"/>
      <c r="F34" s="61"/>
      <c r="G34" s="62"/>
    </row>
    <row r="35" spans="1:7" ht="12.75">
      <c r="A35" s="64"/>
      <c r="B35" s="70">
        <v>7</v>
      </c>
      <c r="C35" s="96" t="s">
        <v>56</v>
      </c>
      <c r="D35" s="149">
        <v>2</v>
      </c>
      <c r="E35" s="78">
        <v>157</v>
      </c>
      <c r="F35" s="78">
        <v>194</v>
      </c>
      <c r="G35" s="94">
        <f>SUM(E35:F35)+2*D35</f>
        <v>355</v>
      </c>
    </row>
    <row r="36" spans="1:9" ht="13.5" thickBot="1">
      <c r="A36" s="64"/>
      <c r="B36" s="73">
        <v>10</v>
      </c>
      <c r="C36" s="97" t="s">
        <v>49</v>
      </c>
      <c r="D36" s="150">
        <v>2</v>
      </c>
      <c r="E36" s="74">
        <v>193</v>
      </c>
      <c r="F36" s="74">
        <v>147</v>
      </c>
      <c r="G36" s="93">
        <f>SUM(E36:F36)+2*D36</f>
        <v>344</v>
      </c>
      <c r="I36" s="95" t="str">
        <f>C35</f>
        <v>Klapal Jaroslav</v>
      </c>
    </row>
    <row r="37" spans="3:4" ht="13.5" thickBot="1">
      <c r="C37" s="80"/>
      <c r="D37" s="57"/>
    </row>
    <row r="38" spans="2:7" ht="13.5" thickBot="1">
      <c r="B38" s="58"/>
      <c r="C38" s="87"/>
      <c r="D38" s="152"/>
      <c r="E38" s="82"/>
      <c r="F38" s="82"/>
      <c r="G38" s="83"/>
    </row>
    <row r="39" spans="2:7" ht="13.5" thickBot="1">
      <c r="B39" s="84"/>
      <c r="C39" s="81"/>
      <c r="D39" s="61"/>
      <c r="E39" s="61"/>
      <c r="F39" s="61"/>
      <c r="G39" s="62"/>
    </row>
    <row r="40" spans="1:7" ht="12.75">
      <c r="A40" s="64"/>
      <c r="B40" s="70">
        <v>8</v>
      </c>
      <c r="C40" s="96" t="s">
        <v>44</v>
      </c>
      <c r="D40" s="149">
        <v>13</v>
      </c>
      <c r="E40" s="78">
        <v>183</v>
      </c>
      <c r="F40" s="78">
        <v>167</v>
      </c>
      <c r="G40" s="94">
        <f>SUM(E40:F40)+2*D40</f>
        <v>376</v>
      </c>
    </row>
    <row r="41" spans="1:9" ht="13.5" thickBot="1">
      <c r="A41" s="64"/>
      <c r="B41" s="73">
        <v>9</v>
      </c>
      <c r="C41" s="97" t="s">
        <v>43</v>
      </c>
      <c r="D41" s="150">
        <v>2</v>
      </c>
      <c r="E41" s="74">
        <v>152</v>
      </c>
      <c r="F41" s="74">
        <v>192</v>
      </c>
      <c r="G41" s="93">
        <f>SUM(E41:F41)+2*D41</f>
        <v>348</v>
      </c>
      <c r="I41" s="95" t="str">
        <f>C40</f>
        <v>Krejchová Věra</v>
      </c>
    </row>
    <row r="43" spans="2:9" ht="12.75">
      <c r="B43" s="139"/>
      <c r="C43" s="139"/>
      <c r="D43" s="139"/>
      <c r="E43" s="139"/>
      <c r="F43" s="139"/>
      <c r="G43" s="139"/>
      <c r="H43" s="142"/>
      <c r="I43" s="139"/>
    </row>
    <row r="44" spans="2:9" ht="12.75">
      <c r="B44" s="140"/>
      <c r="C44" s="139"/>
      <c r="D44" s="139"/>
      <c r="E44" s="139"/>
      <c r="F44" s="139"/>
      <c r="G44" s="139"/>
      <c r="H44" s="142"/>
      <c r="I44" s="139"/>
    </row>
    <row r="45" spans="2:9" ht="12.75">
      <c r="B45" s="143"/>
      <c r="C45" s="140"/>
      <c r="D45" s="140"/>
      <c r="E45" s="140"/>
      <c r="F45" s="140"/>
      <c r="G45" s="143"/>
      <c r="H45" s="142"/>
      <c r="I45" s="139"/>
    </row>
    <row r="46" spans="2:9" ht="12.75">
      <c r="B46" s="144"/>
      <c r="C46" s="141"/>
      <c r="D46" s="139"/>
      <c r="E46" s="143"/>
      <c r="F46" s="143"/>
      <c r="G46" s="144"/>
      <c r="H46" s="142"/>
      <c r="I46" s="139"/>
    </row>
    <row r="47" spans="2:9" ht="12.75">
      <c r="B47" s="144"/>
      <c r="C47" s="141"/>
      <c r="D47" s="139"/>
      <c r="E47" s="143"/>
      <c r="F47" s="143"/>
      <c r="G47" s="144"/>
      <c r="H47" s="142"/>
      <c r="I47" s="141"/>
    </row>
    <row r="48" spans="2:9" ht="12.75">
      <c r="B48" s="139"/>
      <c r="C48" s="139"/>
      <c r="D48" s="139"/>
      <c r="E48" s="139"/>
      <c r="F48" s="139"/>
      <c r="G48" s="139"/>
      <c r="H48" s="142"/>
      <c r="I48" s="139"/>
    </row>
    <row r="49" spans="2:9" ht="12.75">
      <c r="B49" s="140"/>
      <c r="C49" s="139"/>
      <c r="D49" s="139"/>
      <c r="E49" s="139"/>
      <c r="F49" s="139"/>
      <c r="G49" s="139"/>
      <c r="H49" s="142"/>
      <c r="I49" s="139"/>
    </row>
    <row r="50" spans="2:9" ht="12.75">
      <c r="B50" s="143"/>
      <c r="C50" s="140"/>
      <c r="D50" s="140"/>
      <c r="E50" s="140"/>
      <c r="F50" s="140"/>
      <c r="G50" s="143"/>
      <c r="H50" s="142"/>
      <c r="I50" s="139"/>
    </row>
    <row r="51" spans="2:9" ht="12.75">
      <c r="B51" s="144"/>
      <c r="C51" s="141"/>
      <c r="D51" s="139"/>
      <c r="E51" s="143"/>
      <c r="F51" s="143"/>
      <c r="G51" s="144"/>
      <c r="H51" s="142"/>
      <c r="I51" s="139"/>
    </row>
    <row r="52" spans="2:9" ht="12.75">
      <c r="B52" s="144"/>
      <c r="C52" s="141"/>
      <c r="D52" s="139"/>
      <c r="E52" s="143"/>
      <c r="F52" s="143"/>
      <c r="G52" s="144"/>
      <c r="H52" s="142"/>
      <c r="I52" s="141"/>
    </row>
    <row r="53" spans="2:9" ht="12.75">
      <c r="B53" s="139"/>
      <c r="C53" s="139"/>
      <c r="D53" s="139"/>
      <c r="E53" s="139"/>
      <c r="F53" s="139"/>
      <c r="G53" s="139"/>
      <c r="H53" s="142"/>
      <c r="I53" s="13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Way 4U</cp:lastModifiedBy>
  <cp:lastPrinted>2011-02-02T09:20:03Z</cp:lastPrinted>
  <dcterms:created xsi:type="dcterms:W3CDTF">2001-07-28T22:57:59Z</dcterms:created>
  <dcterms:modified xsi:type="dcterms:W3CDTF">2016-07-12T12:26:21Z</dcterms:modified>
  <cp:category/>
  <cp:version/>
  <cp:contentType/>
  <cp:contentStatus/>
</cp:coreProperties>
</file>